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 activeTab="4"/>
  </bookViews>
  <sheets>
    <sheet name="Opposte" sheetId="1" r:id="rId1"/>
    <sheet name="Ragg. 270 (1)" sheetId="4" r:id="rId2"/>
    <sheet name="Ragg. 270 (2)" sheetId="5" r:id="rId3"/>
    <sheet name="Ragg. 090 (1)" sheetId="6" r:id="rId4"/>
    <sheet name="Ragg. 090 (2)" sheetId="7" r:id="rId5"/>
    <sheet name="Foglio2" sheetId="2" r:id="rId6"/>
    <sheet name="Foglio3" sheetId="3" r:id="rId7"/>
  </sheets>
  <calcPr calcId="125725"/>
</workbook>
</file>

<file path=xl/calcChain.xml><?xml version="1.0" encoding="utf-8"?>
<calcChain xmlns="http://schemas.openxmlformats.org/spreadsheetml/2006/main">
  <c r="M35" i="7"/>
  <c r="M33"/>
  <c r="D33"/>
  <c r="M31"/>
  <c r="D31"/>
  <c r="D35" s="1"/>
  <c r="X11"/>
  <c r="W11"/>
  <c r="H54" i="6"/>
  <c r="H55"/>
  <c r="M33"/>
  <c r="H35" s="1"/>
  <c r="H37" s="1"/>
  <c r="D33"/>
  <c r="M31"/>
  <c r="M35" s="1"/>
  <c r="D31"/>
  <c r="D35" s="1"/>
  <c r="X11"/>
  <c r="W11"/>
  <c r="M35" i="5"/>
  <c r="H43" s="1"/>
  <c r="M33"/>
  <c r="D33"/>
  <c r="M31"/>
  <c r="D31"/>
  <c r="D35" s="1"/>
  <c r="X11"/>
  <c r="W11"/>
  <c r="M33" i="4"/>
  <c r="D33"/>
  <c r="M31"/>
  <c r="M35" s="1"/>
  <c r="D31"/>
  <c r="D35" s="1"/>
  <c r="H43" s="1"/>
  <c r="X11"/>
  <c r="W11"/>
  <c r="X11" i="1"/>
  <c r="W11"/>
  <c r="M33"/>
  <c r="M31"/>
  <c r="M35" s="1"/>
  <c r="D31"/>
  <c r="D35" s="1"/>
  <c r="D33"/>
  <c r="H43" i="7" l="1"/>
  <c r="H35"/>
  <c r="H37" s="1"/>
  <c r="H43" i="6"/>
  <c r="H45" s="1"/>
  <c r="H35" i="5"/>
  <c r="H37" s="1"/>
  <c r="H55" s="1"/>
  <c r="H59" s="1"/>
  <c r="H35" i="4"/>
  <c r="H37" s="1"/>
  <c r="H55" s="1"/>
  <c r="H35" i="1"/>
  <c r="H37" s="1"/>
  <c r="H43" s="1"/>
  <c r="H54" s="1"/>
  <c r="Y55" s="1"/>
  <c r="H44" i="7" l="1"/>
  <c r="H45"/>
  <c r="X12" s="1"/>
  <c r="H46"/>
  <c r="H47" s="1"/>
  <c r="H55"/>
  <c r="H59" s="1"/>
  <c r="H54"/>
  <c r="Y55" s="1"/>
  <c r="H46" i="6"/>
  <c r="H47" s="1"/>
  <c r="H44"/>
  <c r="Y55"/>
  <c r="H59"/>
  <c r="H46" i="5"/>
  <c r="H47" s="1"/>
  <c r="H44"/>
  <c r="H45"/>
  <c r="H54"/>
  <c r="Y55" s="1"/>
  <c r="H46" i="4"/>
  <c r="H47" s="1"/>
  <c r="H44"/>
  <c r="H45"/>
  <c r="H59"/>
  <c r="H54"/>
  <c r="Y55" s="1"/>
  <c r="Y56" i="1"/>
  <c r="H56" s="1"/>
  <c r="H45"/>
  <c r="H46"/>
  <c r="H47" s="1"/>
  <c r="H44"/>
  <c r="H55"/>
  <c r="Y56" i="7" l="1"/>
  <c r="H56" s="1"/>
  <c r="X13"/>
  <c r="W12"/>
  <c r="R30" s="1"/>
  <c r="X12" i="6"/>
  <c r="X13" s="1"/>
  <c r="X14" s="1"/>
  <c r="R28" s="1"/>
  <c r="Y56"/>
  <c r="H56" s="1"/>
  <c r="Y56" i="5"/>
  <c r="H56" s="1"/>
  <c r="X12"/>
  <c r="Y56" i="4"/>
  <c r="H56" s="1"/>
  <c r="X12"/>
  <c r="Y57" i="1"/>
  <c r="X12"/>
  <c r="H59"/>
  <c r="X14" i="7" l="1"/>
  <c r="R28" s="1"/>
  <c r="Y57"/>
  <c r="W12" i="6"/>
  <c r="R30" s="1"/>
  <c r="Y57"/>
  <c r="H57" s="1"/>
  <c r="X15"/>
  <c r="X16" s="1"/>
  <c r="R29" s="1"/>
  <c r="Y57" i="5"/>
  <c r="H57" s="1"/>
  <c r="W12"/>
  <c r="R30" s="1"/>
  <c r="X13"/>
  <c r="Y57" i="4"/>
  <c r="H57" s="1"/>
  <c r="X13"/>
  <c r="W12"/>
  <c r="R30" s="1"/>
  <c r="Y58" i="1"/>
  <c r="H58" s="1"/>
  <c r="H57"/>
  <c r="W12"/>
  <c r="R30" s="1"/>
  <c r="X13"/>
  <c r="H57" i="7" l="1"/>
  <c r="Y58"/>
  <c r="H58" s="1"/>
  <c r="X15"/>
  <c r="X16" s="1"/>
  <c r="R29" s="1"/>
  <c r="Y58" i="6"/>
  <c r="H58" s="1"/>
  <c r="Y58" i="5"/>
  <c r="H58" s="1"/>
  <c r="X14"/>
  <c r="R28" s="1"/>
  <c r="Y58" i="4"/>
  <c r="H58" s="1"/>
  <c r="X14"/>
  <c r="R28" s="1"/>
  <c r="X14" i="1"/>
  <c r="R28" s="1"/>
  <c r="X15" i="5" l="1"/>
  <c r="X16" s="1"/>
  <c r="R29" s="1"/>
  <c r="X15" i="4"/>
  <c r="X16" s="1"/>
  <c r="R29" s="1"/>
  <c r="X15" i="1"/>
  <c r="X16" s="1"/>
  <c r="R29" s="1"/>
</calcChain>
</file>

<file path=xl/sharedStrings.xml><?xml version="1.0" encoding="utf-8"?>
<sst xmlns="http://schemas.openxmlformats.org/spreadsheetml/2006/main" count="330" uniqueCount="71">
  <si>
    <t>equatore</t>
  </si>
  <si>
    <t>Meridiano raggiunto nello stesso momento dalle due navi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</si>
  <si>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x</t>
    </r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</si>
  <si>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B</t>
    </r>
  </si>
  <si>
    <t>lA</t>
  </si>
  <si>
    <r>
      <rPr>
        <sz val="11"/>
        <color theme="1"/>
        <rFont val="Symbol"/>
        <family val="1"/>
        <charset val="2"/>
      </rPr>
      <t>j</t>
    </r>
    <r>
      <rPr>
        <sz val="11"/>
        <color theme="1"/>
        <rFont val="Calibri"/>
        <family val="2"/>
        <scheme val="minor"/>
      </rPr>
      <t>B</t>
    </r>
  </si>
  <si>
    <t>jA</t>
  </si>
  <si>
    <t>Nota bene:</t>
  </si>
  <si>
    <t>1) La latitudine di A potrebbe essere inferiore</t>
  </si>
  <si>
    <t>2) Le due navi potrebbero essere nei due emisferi</t>
  </si>
  <si>
    <t xml:space="preserve">    (il disegno è orientativo)</t>
  </si>
  <si>
    <t>3) Le due navi potrebbero essere anche entrambe</t>
  </si>
  <si>
    <t xml:space="preserve">   nell'emisfero SUD (il disegno e orientativo)</t>
  </si>
  <si>
    <t xml:space="preserve">     alla latitudine di B (il disegno è orientativo)</t>
  </si>
  <si>
    <t>Nave B</t>
  </si>
  <si>
    <t>Nave A</t>
  </si>
  <si>
    <r>
      <t>V</t>
    </r>
    <r>
      <rPr>
        <b/>
        <sz val="8"/>
        <color theme="1"/>
        <rFont val="Calibri"/>
        <family val="2"/>
        <scheme val="minor"/>
      </rPr>
      <t>A</t>
    </r>
  </si>
  <si>
    <r>
      <t>V</t>
    </r>
    <r>
      <rPr>
        <b/>
        <sz val="8"/>
        <color theme="1"/>
        <rFont val="Calibri"/>
        <family val="2"/>
        <scheme val="minor"/>
      </rPr>
      <t>B</t>
    </r>
  </si>
  <si>
    <t>Rv = 090°</t>
  </si>
  <si>
    <t>Rv = 270°</t>
  </si>
  <si>
    <t>N</t>
  </si>
  <si>
    <t>Kn</t>
  </si>
  <si>
    <t>Differenza di longitudine in valore assoluto</t>
  </si>
  <si>
    <t>gradi</t>
  </si>
  <si>
    <t>primi</t>
  </si>
  <si>
    <t>Vb in primi/ora</t>
  </si>
  <si>
    <t>Va in primi/ora</t>
  </si>
  <si>
    <t>ore</t>
  </si>
  <si>
    <t>minuti</t>
  </si>
  <si>
    <t>secondi</t>
  </si>
  <si>
    <t>Longitudine in gradi del meridiano raggiunto simultaneamente dalle due navi</t>
  </si>
  <si>
    <t>Verifica</t>
  </si>
  <si>
    <t>Devono essere UGUALI!!!</t>
  </si>
  <si>
    <t>segno</t>
  </si>
  <si>
    <t>ora</t>
  </si>
  <si>
    <t>giorno</t>
  </si>
  <si>
    <t>mese</t>
  </si>
  <si>
    <t>anno</t>
  </si>
  <si>
    <t>Inserire l'orario della partenza simultanea (in FUSO Zulu)</t>
  </si>
  <si>
    <t>Calcolo automatico dell'istante di arrivo sul meridiano (in fuso ZULU)</t>
  </si>
  <si>
    <t>Data</t>
  </si>
  <si>
    <t>Lat. Nave A</t>
  </si>
  <si>
    <t>Long. Nave A</t>
  </si>
  <si>
    <t>Velocità in nodi nave A</t>
  </si>
  <si>
    <t>Velocità in nodi nave B</t>
  </si>
  <si>
    <t>Long. Nave B</t>
  </si>
  <si>
    <t>Lat. Nave B</t>
  </si>
  <si>
    <r>
      <t xml:space="preserve">Tempo </t>
    </r>
    <r>
      <rPr>
        <b/>
        <u/>
        <sz val="11"/>
        <color theme="1"/>
        <rFont val="Calibri"/>
        <family val="2"/>
        <scheme val="minor"/>
      </rPr>
      <t xml:space="preserve">in ore </t>
    </r>
    <r>
      <rPr>
        <b/>
        <sz val="11"/>
        <color theme="1"/>
        <rFont val="Calibri"/>
        <family val="2"/>
        <scheme val="minor"/>
      </rPr>
      <t>impiegato a raggiungere il meridiano</t>
    </r>
  </si>
  <si>
    <t>Inserire nelle caselle bianche quanto richiesto. Non toccare le altre caselle</t>
  </si>
  <si>
    <t>I risultati, parziali e definitivi, sono riportati nelle caselle colorate e con il bordo nero</t>
  </si>
  <si>
    <t>1° Caso</t>
  </si>
  <si>
    <t>Rotte opposte</t>
  </si>
  <si>
    <t>w</t>
  </si>
  <si>
    <t>giorno/i</t>
  </si>
  <si>
    <t>e</t>
  </si>
  <si>
    <t>Rotte raggiungenti 270° (1)</t>
  </si>
  <si>
    <t>2° Caso</t>
  </si>
  <si>
    <t>1) La nave più vicina al Polo è più ad ovest</t>
  </si>
  <si>
    <t xml:space="preserve">     rispetto alla nave più vicina all'equatore</t>
  </si>
  <si>
    <t xml:space="preserve">    (va bene anche per l'emisfero SUD)</t>
  </si>
  <si>
    <t>2) Se la velocità in primi l'ora della NAVE B non</t>
  </si>
  <si>
    <t xml:space="preserve">   l'esercizio NON ha soluzione</t>
  </si>
  <si>
    <t>E</t>
  </si>
  <si>
    <t xml:space="preserve">   è maggiore della velocità in primi l'ora di NAVE A</t>
  </si>
  <si>
    <t>Rotte raggiungenti 270° (2)</t>
  </si>
  <si>
    <t>1) La nave più vicina al Polo è più ad est</t>
  </si>
  <si>
    <t>2) Se la velocità in primi l'ora della NAVE A non</t>
  </si>
  <si>
    <t>3° Caso</t>
  </si>
  <si>
    <t>jB</t>
  </si>
  <si>
    <t xml:space="preserve">   è maggiore della velocità in primi l'ora di NAVE B</t>
  </si>
  <si>
    <t>Rotte raggiungenti 090° (1)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</si>
</sst>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Dot">
        <color auto="1"/>
      </bottom>
      <diagonal/>
    </border>
    <border>
      <left/>
      <right style="mediumDashed">
        <color auto="1"/>
      </right>
      <top/>
      <bottom style="mediumDashDot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Alignment="1">
      <alignment horizontal="right"/>
    </xf>
    <xf numFmtId="0" fontId="0" fillId="2" borderId="5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3" borderId="5" xfId="0" applyFill="1" applyBorder="1"/>
    <xf numFmtId="14" fontId="0" fillId="2" borderId="5" xfId="0" applyNumberFormat="1" applyFill="1" applyBorder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6</xdr:row>
      <xdr:rowOff>142875</xdr:rowOff>
    </xdr:from>
    <xdr:to>
      <xdr:col>3</xdr:col>
      <xdr:colOff>323850</xdr:colOff>
      <xdr:row>8</xdr:row>
      <xdr:rowOff>97487</xdr:rowOff>
    </xdr:to>
    <xdr:grpSp>
      <xdr:nvGrpSpPr>
        <xdr:cNvPr id="6" name="Gruppo 5"/>
        <xdr:cNvGrpSpPr/>
      </xdr:nvGrpSpPr>
      <xdr:grpSpPr>
        <a:xfrm>
          <a:off x="1095375" y="1295400"/>
          <a:ext cx="752475" cy="345137"/>
          <a:chOff x="5257800" y="4276725"/>
          <a:chExt cx="3600450" cy="1164287"/>
        </a:xfrm>
      </xdr:grpSpPr>
      <xdr:sp macro="" textlink="">
        <xdr:nvSpPr>
          <xdr:cNvPr id="3" name="Figura a mano libera 2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Rettangolo 3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5" name="Triangolo isoscele 4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3</xdr:col>
      <xdr:colOff>333375</xdr:colOff>
      <xdr:row>7</xdr:row>
      <xdr:rowOff>194832</xdr:rowOff>
    </xdr:from>
    <xdr:to>
      <xdr:col>4</xdr:col>
      <xdr:colOff>549852</xdr:colOff>
      <xdr:row>7</xdr:row>
      <xdr:rowOff>194832</xdr:rowOff>
    </xdr:to>
    <xdr:cxnSp macro="">
      <xdr:nvCxnSpPr>
        <xdr:cNvPr id="8" name="Connettore 2 7"/>
        <xdr:cNvCxnSpPr/>
      </xdr:nvCxnSpPr>
      <xdr:spPr>
        <a:xfrm>
          <a:off x="2164773" y="1536991"/>
          <a:ext cx="826943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229627</xdr:colOff>
      <xdr:row>2</xdr:row>
      <xdr:rowOff>117764</xdr:rowOff>
    </xdr:from>
    <xdr:to>
      <xdr:col>12</xdr:col>
      <xdr:colOff>372502</xdr:colOff>
      <xdr:row>4</xdr:row>
      <xdr:rowOff>72376</xdr:rowOff>
    </xdr:to>
    <xdr:grpSp>
      <xdr:nvGrpSpPr>
        <xdr:cNvPr id="11" name="Gruppo 10"/>
        <xdr:cNvGrpSpPr/>
      </xdr:nvGrpSpPr>
      <xdr:grpSpPr>
        <a:xfrm flipH="1">
          <a:off x="6630427" y="498764"/>
          <a:ext cx="752475" cy="345137"/>
          <a:chOff x="5257800" y="4276725"/>
          <a:chExt cx="3600450" cy="1164287"/>
        </a:xfrm>
      </xdr:grpSpPr>
      <xdr:sp macro="" textlink="">
        <xdr:nvSpPr>
          <xdr:cNvPr id="12" name="Figura a mano libera 11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3" name="Rettangolo 12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4" name="Triangolo isoscele 13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10</xdr:col>
      <xdr:colOff>5356</xdr:colOff>
      <xdr:row>4</xdr:row>
      <xdr:rowOff>2</xdr:rowOff>
    </xdr:from>
    <xdr:to>
      <xdr:col>11</xdr:col>
      <xdr:colOff>221833</xdr:colOff>
      <xdr:row>4</xdr:row>
      <xdr:rowOff>2</xdr:rowOff>
    </xdr:to>
    <xdr:cxnSp macro="">
      <xdr:nvCxnSpPr>
        <xdr:cNvPr id="15" name="Connettore 2 14"/>
        <xdr:cNvCxnSpPr/>
      </xdr:nvCxnSpPr>
      <xdr:spPr>
        <a:xfrm flipH="1">
          <a:off x="5653681" y="771527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208359</xdr:colOff>
      <xdr:row>6</xdr:row>
      <xdr:rowOff>113110</xdr:rowOff>
    </xdr:from>
    <xdr:to>
      <xdr:col>4</xdr:col>
      <xdr:colOff>398859</xdr:colOff>
      <xdr:row>6</xdr:row>
      <xdr:rowOff>113110</xdr:rowOff>
    </xdr:to>
    <xdr:cxnSp macro="">
      <xdr:nvCxnSpPr>
        <xdr:cNvPr id="18" name="Connettore 1 17"/>
        <xdr:cNvCxnSpPr/>
      </xdr:nvCxnSpPr>
      <xdr:spPr>
        <a:xfrm>
          <a:off x="2637234" y="1268016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190501</xdr:colOff>
      <xdr:row>2</xdr:row>
      <xdr:rowOff>119063</xdr:rowOff>
    </xdr:from>
    <xdr:to>
      <xdr:col>10</xdr:col>
      <xdr:colOff>381001</xdr:colOff>
      <xdr:row>2</xdr:row>
      <xdr:rowOff>119063</xdr:rowOff>
    </xdr:to>
    <xdr:cxnSp macro="">
      <xdr:nvCxnSpPr>
        <xdr:cNvPr id="19" name="Connettore 1 18"/>
        <xdr:cNvCxnSpPr/>
      </xdr:nvCxnSpPr>
      <xdr:spPr>
        <a:xfrm>
          <a:off x="6262689" y="500063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238125</xdr:colOff>
      <xdr:row>11</xdr:row>
      <xdr:rowOff>114300</xdr:rowOff>
    </xdr:from>
    <xdr:to>
      <xdr:col>14</xdr:col>
      <xdr:colOff>381000</xdr:colOff>
      <xdr:row>13</xdr:row>
      <xdr:rowOff>68912</xdr:rowOff>
    </xdr:to>
    <xdr:grpSp>
      <xdr:nvGrpSpPr>
        <xdr:cNvPr id="2" name="Gruppo 1"/>
        <xdr:cNvGrpSpPr/>
      </xdr:nvGrpSpPr>
      <xdr:grpSpPr>
        <a:xfrm flipH="1">
          <a:off x="7858125" y="2228850"/>
          <a:ext cx="752475" cy="345137"/>
          <a:chOff x="5257800" y="4276725"/>
          <a:chExt cx="3600450" cy="1164287"/>
        </a:xfrm>
      </xdr:grpSpPr>
      <xdr:sp macro="" textlink="">
        <xdr:nvSpPr>
          <xdr:cNvPr id="3" name="Figura a mano libera 2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Rettangolo 3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5" name="Triangolo isoscele 4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12</xdr:col>
      <xdr:colOff>57150</xdr:colOff>
      <xdr:row>12</xdr:row>
      <xdr:rowOff>194832</xdr:rowOff>
    </xdr:from>
    <xdr:to>
      <xdr:col>13</xdr:col>
      <xdr:colOff>273627</xdr:colOff>
      <xdr:row>12</xdr:row>
      <xdr:rowOff>194832</xdr:rowOff>
    </xdr:to>
    <xdr:cxnSp macro="">
      <xdr:nvCxnSpPr>
        <xdr:cNvPr id="6" name="Connettore 2 5"/>
        <xdr:cNvCxnSpPr/>
      </xdr:nvCxnSpPr>
      <xdr:spPr>
        <a:xfrm flipH="1">
          <a:off x="7067550" y="2499882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229627</xdr:colOff>
      <xdr:row>2</xdr:row>
      <xdr:rowOff>117764</xdr:rowOff>
    </xdr:from>
    <xdr:to>
      <xdr:col>12</xdr:col>
      <xdr:colOff>372502</xdr:colOff>
      <xdr:row>4</xdr:row>
      <xdr:rowOff>72376</xdr:rowOff>
    </xdr:to>
    <xdr:grpSp>
      <xdr:nvGrpSpPr>
        <xdr:cNvPr id="7" name="Gruppo 6"/>
        <xdr:cNvGrpSpPr/>
      </xdr:nvGrpSpPr>
      <xdr:grpSpPr>
        <a:xfrm flipH="1">
          <a:off x="6630427" y="498764"/>
          <a:ext cx="752475" cy="345137"/>
          <a:chOff x="5257800" y="4276725"/>
          <a:chExt cx="3600450" cy="1164287"/>
        </a:xfrm>
      </xdr:grpSpPr>
      <xdr:sp macro="" textlink="">
        <xdr:nvSpPr>
          <xdr:cNvPr id="8" name="Figura a mano libera 7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9" name="Rettangolo 8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0" name="Triangolo isoscele 9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10</xdr:col>
      <xdr:colOff>5356</xdr:colOff>
      <xdr:row>4</xdr:row>
      <xdr:rowOff>2</xdr:rowOff>
    </xdr:from>
    <xdr:to>
      <xdr:col>11</xdr:col>
      <xdr:colOff>221833</xdr:colOff>
      <xdr:row>4</xdr:row>
      <xdr:rowOff>2</xdr:rowOff>
    </xdr:to>
    <xdr:cxnSp macro="">
      <xdr:nvCxnSpPr>
        <xdr:cNvPr id="11" name="Connettore 2 10"/>
        <xdr:cNvCxnSpPr/>
      </xdr:nvCxnSpPr>
      <xdr:spPr>
        <a:xfrm flipH="1">
          <a:off x="5796556" y="771527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208359</xdr:colOff>
      <xdr:row>11</xdr:row>
      <xdr:rowOff>113110</xdr:rowOff>
    </xdr:from>
    <xdr:to>
      <xdr:col>12</xdr:col>
      <xdr:colOff>398859</xdr:colOff>
      <xdr:row>11</xdr:row>
      <xdr:rowOff>113110</xdr:rowOff>
    </xdr:to>
    <xdr:cxnSp macro="">
      <xdr:nvCxnSpPr>
        <xdr:cNvPr id="12" name="Connettore 1 11"/>
        <xdr:cNvCxnSpPr/>
      </xdr:nvCxnSpPr>
      <xdr:spPr>
        <a:xfrm>
          <a:off x="2341959" y="126563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190501</xdr:colOff>
      <xdr:row>2</xdr:row>
      <xdr:rowOff>119063</xdr:rowOff>
    </xdr:from>
    <xdr:to>
      <xdr:col>10</xdr:col>
      <xdr:colOff>381001</xdr:colOff>
      <xdr:row>2</xdr:row>
      <xdr:rowOff>119063</xdr:rowOff>
    </xdr:to>
    <xdr:cxnSp macro="">
      <xdr:nvCxnSpPr>
        <xdr:cNvPr id="13" name="Connettore 1 12"/>
        <xdr:cNvCxnSpPr/>
      </xdr:nvCxnSpPr>
      <xdr:spPr>
        <a:xfrm>
          <a:off x="5981701" y="500063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11</xdr:row>
      <xdr:rowOff>114300</xdr:rowOff>
    </xdr:from>
    <xdr:to>
      <xdr:col>10</xdr:col>
      <xdr:colOff>381000</xdr:colOff>
      <xdr:row>13</xdr:row>
      <xdr:rowOff>68912</xdr:rowOff>
    </xdr:to>
    <xdr:grpSp>
      <xdr:nvGrpSpPr>
        <xdr:cNvPr id="2" name="Gruppo 1"/>
        <xdr:cNvGrpSpPr/>
      </xdr:nvGrpSpPr>
      <xdr:grpSpPr>
        <a:xfrm flipH="1">
          <a:off x="5419725" y="2228850"/>
          <a:ext cx="752475" cy="345137"/>
          <a:chOff x="5257800" y="4276725"/>
          <a:chExt cx="3600450" cy="1164287"/>
        </a:xfrm>
      </xdr:grpSpPr>
      <xdr:sp macro="" textlink="">
        <xdr:nvSpPr>
          <xdr:cNvPr id="3" name="Figura a mano libera 2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Rettangolo 3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5" name="Triangolo isoscele 4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8</xdr:col>
      <xdr:colOff>57150</xdr:colOff>
      <xdr:row>12</xdr:row>
      <xdr:rowOff>194832</xdr:rowOff>
    </xdr:from>
    <xdr:to>
      <xdr:col>9</xdr:col>
      <xdr:colOff>273627</xdr:colOff>
      <xdr:row>12</xdr:row>
      <xdr:rowOff>194832</xdr:rowOff>
    </xdr:to>
    <xdr:cxnSp macro="">
      <xdr:nvCxnSpPr>
        <xdr:cNvPr id="6" name="Connettore 2 5"/>
        <xdr:cNvCxnSpPr/>
      </xdr:nvCxnSpPr>
      <xdr:spPr>
        <a:xfrm flipH="1">
          <a:off x="7067550" y="2499882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229627</xdr:colOff>
      <xdr:row>2</xdr:row>
      <xdr:rowOff>117764</xdr:rowOff>
    </xdr:from>
    <xdr:to>
      <xdr:col>12</xdr:col>
      <xdr:colOff>372502</xdr:colOff>
      <xdr:row>4</xdr:row>
      <xdr:rowOff>72376</xdr:rowOff>
    </xdr:to>
    <xdr:grpSp>
      <xdr:nvGrpSpPr>
        <xdr:cNvPr id="7" name="Gruppo 6"/>
        <xdr:cNvGrpSpPr/>
      </xdr:nvGrpSpPr>
      <xdr:grpSpPr>
        <a:xfrm flipH="1">
          <a:off x="6630427" y="498764"/>
          <a:ext cx="752475" cy="345137"/>
          <a:chOff x="5257800" y="4276725"/>
          <a:chExt cx="3600450" cy="1164287"/>
        </a:xfrm>
      </xdr:grpSpPr>
      <xdr:sp macro="" textlink="">
        <xdr:nvSpPr>
          <xdr:cNvPr id="8" name="Figura a mano libera 7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9" name="Rettangolo 8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0" name="Triangolo isoscele 9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10</xdr:col>
      <xdr:colOff>5356</xdr:colOff>
      <xdr:row>4</xdr:row>
      <xdr:rowOff>2</xdr:rowOff>
    </xdr:from>
    <xdr:to>
      <xdr:col>11</xdr:col>
      <xdr:colOff>221833</xdr:colOff>
      <xdr:row>4</xdr:row>
      <xdr:rowOff>2</xdr:rowOff>
    </xdr:to>
    <xdr:cxnSp macro="">
      <xdr:nvCxnSpPr>
        <xdr:cNvPr id="11" name="Connettore 2 10"/>
        <xdr:cNvCxnSpPr/>
      </xdr:nvCxnSpPr>
      <xdr:spPr>
        <a:xfrm flipH="1">
          <a:off x="5796556" y="771527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208359</xdr:colOff>
      <xdr:row>11</xdr:row>
      <xdr:rowOff>113110</xdr:rowOff>
    </xdr:from>
    <xdr:to>
      <xdr:col>8</xdr:col>
      <xdr:colOff>398859</xdr:colOff>
      <xdr:row>11</xdr:row>
      <xdr:rowOff>113110</xdr:rowOff>
    </xdr:to>
    <xdr:cxnSp macro="">
      <xdr:nvCxnSpPr>
        <xdr:cNvPr id="12" name="Connettore 1 11"/>
        <xdr:cNvCxnSpPr/>
      </xdr:nvCxnSpPr>
      <xdr:spPr>
        <a:xfrm>
          <a:off x="7218759" y="2227660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190501</xdr:colOff>
      <xdr:row>2</xdr:row>
      <xdr:rowOff>119063</xdr:rowOff>
    </xdr:from>
    <xdr:to>
      <xdr:col>10</xdr:col>
      <xdr:colOff>381001</xdr:colOff>
      <xdr:row>2</xdr:row>
      <xdr:rowOff>119063</xdr:rowOff>
    </xdr:to>
    <xdr:cxnSp macro="">
      <xdr:nvCxnSpPr>
        <xdr:cNvPr id="13" name="Connettore 1 12"/>
        <xdr:cNvCxnSpPr/>
      </xdr:nvCxnSpPr>
      <xdr:spPr>
        <a:xfrm>
          <a:off x="5981701" y="500063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11</xdr:row>
      <xdr:rowOff>123825</xdr:rowOff>
    </xdr:from>
    <xdr:to>
      <xdr:col>6</xdr:col>
      <xdr:colOff>428625</xdr:colOff>
      <xdr:row>13</xdr:row>
      <xdr:rowOff>78437</xdr:rowOff>
    </xdr:to>
    <xdr:grpSp>
      <xdr:nvGrpSpPr>
        <xdr:cNvPr id="2" name="Gruppo 1"/>
        <xdr:cNvGrpSpPr/>
      </xdr:nvGrpSpPr>
      <xdr:grpSpPr>
        <a:xfrm>
          <a:off x="3028950" y="2247900"/>
          <a:ext cx="752475" cy="345137"/>
          <a:chOff x="5257800" y="4276725"/>
          <a:chExt cx="3600450" cy="1164287"/>
        </a:xfrm>
      </xdr:grpSpPr>
      <xdr:sp macro="" textlink="">
        <xdr:nvSpPr>
          <xdr:cNvPr id="3" name="Figura a mano libera 2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Rettangolo 3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5" name="Triangolo isoscele 4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6</xdr:col>
      <xdr:colOff>381000</xdr:colOff>
      <xdr:row>13</xdr:row>
      <xdr:rowOff>0</xdr:rowOff>
    </xdr:from>
    <xdr:to>
      <xdr:col>7</xdr:col>
      <xdr:colOff>485775</xdr:colOff>
      <xdr:row>13</xdr:row>
      <xdr:rowOff>4332</xdr:rowOff>
    </xdr:to>
    <xdr:cxnSp macro="">
      <xdr:nvCxnSpPr>
        <xdr:cNvPr id="6" name="Connettore 2 5"/>
        <xdr:cNvCxnSpPr/>
      </xdr:nvCxnSpPr>
      <xdr:spPr>
        <a:xfrm flipV="1">
          <a:off x="3733800" y="2514600"/>
          <a:ext cx="714375" cy="433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324877</xdr:colOff>
      <xdr:row>5</xdr:row>
      <xdr:rowOff>136814</xdr:rowOff>
    </xdr:from>
    <xdr:to>
      <xdr:col>4</xdr:col>
      <xdr:colOff>467752</xdr:colOff>
      <xdr:row>7</xdr:row>
      <xdr:rowOff>91426</xdr:rowOff>
    </xdr:to>
    <xdr:grpSp>
      <xdr:nvGrpSpPr>
        <xdr:cNvPr id="7" name="Gruppo 6"/>
        <xdr:cNvGrpSpPr/>
      </xdr:nvGrpSpPr>
      <xdr:grpSpPr>
        <a:xfrm>
          <a:off x="1848877" y="1098839"/>
          <a:ext cx="752475" cy="345137"/>
          <a:chOff x="5257800" y="4276725"/>
          <a:chExt cx="3600450" cy="1164287"/>
        </a:xfrm>
      </xdr:grpSpPr>
      <xdr:sp macro="" textlink="">
        <xdr:nvSpPr>
          <xdr:cNvPr id="8" name="Figura a mano libera 7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9" name="Rettangolo 8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0" name="Triangolo isoscele 9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4</xdr:col>
      <xdr:colOff>433981</xdr:colOff>
      <xdr:row>7</xdr:row>
      <xdr:rowOff>9527</xdr:rowOff>
    </xdr:from>
    <xdr:to>
      <xdr:col>6</xdr:col>
      <xdr:colOff>40858</xdr:colOff>
      <xdr:row>7</xdr:row>
      <xdr:rowOff>9527</xdr:rowOff>
    </xdr:to>
    <xdr:cxnSp macro="">
      <xdr:nvCxnSpPr>
        <xdr:cNvPr id="11" name="Connettore 2 10"/>
        <xdr:cNvCxnSpPr/>
      </xdr:nvCxnSpPr>
      <xdr:spPr>
        <a:xfrm>
          <a:off x="2567581" y="1362077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513159</xdr:colOff>
      <xdr:row>11</xdr:row>
      <xdr:rowOff>113110</xdr:rowOff>
    </xdr:from>
    <xdr:to>
      <xdr:col>7</xdr:col>
      <xdr:colOff>94059</xdr:colOff>
      <xdr:row>11</xdr:row>
      <xdr:rowOff>113110</xdr:rowOff>
    </xdr:to>
    <xdr:cxnSp macro="">
      <xdr:nvCxnSpPr>
        <xdr:cNvPr id="12" name="Connettore 1 11"/>
        <xdr:cNvCxnSpPr/>
      </xdr:nvCxnSpPr>
      <xdr:spPr>
        <a:xfrm>
          <a:off x="3865959" y="223718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5</xdr:row>
      <xdr:rowOff>119063</xdr:rowOff>
    </xdr:from>
    <xdr:to>
      <xdr:col>5</xdr:col>
      <xdr:colOff>381001</xdr:colOff>
      <xdr:row>5</xdr:row>
      <xdr:rowOff>119063</xdr:rowOff>
    </xdr:to>
    <xdr:cxnSp macro="">
      <xdr:nvCxnSpPr>
        <xdr:cNvPr id="13" name="Connettore 1 12"/>
        <xdr:cNvCxnSpPr/>
      </xdr:nvCxnSpPr>
      <xdr:spPr>
        <a:xfrm>
          <a:off x="5981701" y="500063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11</xdr:row>
      <xdr:rowOff>123825</xdr:rowOff>
    </xdr:from>
    <xdr:to>
      <xdr:col>2</xdr:col>
      <xdr:colOff>428625</xdr:colOff>
      <xdr:row>13</xdr:row>
      <xdr:rowOff>78437</xdr:rowOff>
    </xdr:to>
    <xdr:grpSp>
      <xdr:nvGrpSpPr>
        <xdr:cNvPr id="2" name="Gruppo 1"/>
        <xdr:cNvGrpSpPr/>
      </xdr:nvGrpSpPr>
      <xdr:grpSpPr>
        <a:xfrm>
          <a:off x="590550" y="2247900"/>
          <a:ext cx="752475" cy="345137"/>
          <a:chOff x="5257800" y="4276725"/>
          <a:chExt cx="3600450" cy="1164287"/>
        </a:xfrm>
      </xdr:grpSpPr>
      <xdr:sp macro="" textlink="">
        <xdr:nvSpPr>
          <xdr:cNvPr id="3" name="Figura a mano libera 2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4" name="Rettangolo 3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5" name="Triangolo isoscele 4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485775</xdr:colOff>
      <xdr:row>13</xdr:row>
      <xdr:rowOff>4332</xdr:rowOff>
    </xdr:to>
    <xdr:cxnSp macro="">
      <xdr:nvCxnSpPr>
        <xdr:cNvPr id="6" name="Connettore 2 5"/>
        <xdr:cNvCxnSpPr/>
      </xdr:nvCxnSpPr>
      <xdr:spPr>
        <a:xfrm flipV="1">
          <a:off x="3733800" y="2514600"/>
          <a:ext cx="714375" cy="4332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324877</xdr:colOff>
      <xdr:row>5</xdr:row>
      <xdr:rowOff>136814</xdr:rowOff>
    </xdr:from>
    <xdr:to>
      <xdr:col>4</xdr:col>
      <xdr:colOff>467752</xdr:colOff>
      <xdr:row>7</xdr:row>
      <xdr:rowOff>91426</xdr:rowOff>
    </xdr:to>
    <xdr:grpSp>
      <xdr:nvGrpSpPr>
        <xdr:cNvPr id="7" name="Gruppo 6"/>
        <xdr:cNvGrpSpPr/>
      </xdr:nvGrpSpPr>
      <xdr:grpSpPr>
        <a:xfrm>
          <a:off x="1848877" y="1098839"/>
          <a:ext cx="752475" cy="345137"/>
          <a:chOff x="5257800" y="4276725"/>
          <a:chExt cx="3600450" cy="1164287"/>
        </a:xfrm>
      </xdr:grpSpPr>
      <xdr:sp macro="" textlink="">
        <xdr:nvSpPr>
          <xdr:cNvPr id="8" name="Figura a mano libera 7"/>
          <xdr:cNvSpPr/>
        </xdr:nvSpPr>
        <xdr:spPr>
          <a:xfrm>
            <a:off x="5267325" y="4276725"/>
            <a:ext cx="3590925" cy="1164287"/>
          </a:xfrm>
          <a:custGeom>
            <a:avLst/>
            <a:gdLst>
              <a:gd name="connsiteX0" fmla="*/ 3267075 w 3590925"/>
              <a:gd name="connsiteY0" fmla="*/ 952500 h 1164287"/>
              <a:gd name="connsiteX1" fmla="*/ 3267075 w 3590925"/>
              <a:gd name="connsiteY1" fmla="*/ 952500 h 1164287"/>
              <a:gd name="connsiteX2" fmla="*/ 3352800 w 3590925"/>
              <a:gd name="connsiteY2" fmla="*/ 933450 h 1164287"/>
              <a:gd name="connsiteX3" fmla="*/ 3476625 w 3590925"/>
              <a:gd name="connsiteY3" fmla="*/ 952500 h 1164287"/>
              <a:gd name="connsiteX4" fmla="*/ 3533775 w 3590925"/>
              <a:gd name="connsiteY4" fmla="*/ 1000125 h 1164287"/>
              <a:gd name="connsiteX5" fmla="*/ 3543300 w 3590925"/>
              <a:gd name="connsiteY5" fmla="*/ 1028700 h 1164287"/>
              <a:gd name="connsiteX6" fmla="*/ 3533775 w 3590925"/>
              <a:gd name="connsiteY6" fmla="*/ 1114425 h 1164287"/>
              <a:gd name="connsiteX7" fmla="*/ 3505200 w 3590925"/>
              <a:gd name="connsiteY7" fmla="*/ 1133475 h 1164287"/>
              <a:gd name="connsiteX8" fmla="*/ 3400425 w 3590925"/>
              <a:gd name="connsiteY8" fmla="*/ 1162050 h 1164287"/>
              <a:gd name="connsiteX9" fmla="*/ 3286125 w 3590925"/>
              <a:gd name="connsiteY9" fmla="*/ 1162050 h 1164287"/>
              <a:gd name="connsiteX10" fmla="*/ 352425 w 3590925"/>
              <a:gd name="connsiteY10" fmla="*/ 1152525 h 1164287"/>
              <a:gd name="connsiteX11" fmla="*/ 0 w 3590925"/>
              <a:gd name="connsiteY11" fmla="*/ 523875 h 1164287"/>
              <a:gd name="connsiteX12" fmla="*/ 695325 w 3590925"/>
              <a:gd name="connsiteY12" fmla="*/ 523875 h 1164287"/>
              <a:gd name="connsiteX13" fmla="*/ 695325 w 3590925"/>
              <a:gd name="connsiteY13" fmla="*/ 0 h 1164287"/>
              <a:gd name="connsiteX14" fmla="*/ 1085850 w 3590925"/>
              <a:gd name="connsiteY14" fmla="*/ 0 h 1164287"/>
              <a:gd name="connsiteX15" fmla="*/ 1066800 w 3590925"/>
              <a:gd name="connsiteY15" fmla="*/ 295275 h 1164287"/>
              <a:gd name="connsiteX16" fmla="*/ 1047750 w 3590925"/>
              <a:gd name="connsiteY16" fmla="*/ 409575 h 1164287"/>
              <a:gd name="connsiteX17" fmla="*/ 1057275 w 3590925"/>
              <a:gd name="connsiteY17" fmla="*/ 504825 h 1164287"/>
              <a:gd name="connsiteX18" fmla="*/ 1133475 w 3590925"/>
              <a:gd name="connsiteY18" fmla="*/ 523875 h 1164287"/>
              <a:gd name="connsiteX19" fmla="*/ 3590925 w 3590925"/>
              <a:gd name="connsiteY19" fmla="*/ 533400 h 1164287"/>
              <a:gd name="connsiteX20" fmla="*/ 3267075 w 3590925"/>
              <a:gd name="connsiteY20" fmla="*/ 952500 h 11642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590925" h="1164287">
                <a:moveTo>
                  <a:pt x="3267075" y="952500"/>
                </a:moveTo>
                <a:lnTo>
                  <a:pt x="3267075" y="952500"/>
                </a:lnTo>
                <a:cubicBezTo>
                  <a:pt x="3295650" y="946150"/>
                  <a:pt x="3323568" y="934989"/>
                  <a:pt x="3352800" y="933450"/>
                </a:cubicBezTo>
                <a:cubicBezTo>
                  <a:pt x="3416423" y="930101"/>
                  <a:pt x="3430874" y="937250"/>
                  <a:pt x="3476625" y="952500"/>
                </a:cubicBezTo>
                <a:cubicBezTo>
                  <a:pt x="3497710" y="966557"/>
                  <a:pt x="3519107" y="978123"/>
                  <a:pt x="3533775" y="1000125"/>
                </a:cubicBezTo>
                <a:cubicBezTo>
                  <a:pt x="3539344" y="1008479"/>
                  <a:pt x="3540125" y="1019175"/>
                  <a:pt x="3543300" y="1028700"/>
                </a:cubicBezTo>
                <a:cubicBezTo>
                  <a:pt x="3540125" y="1057275"/>
                  <a:pt x="3543600" y="1087405"/>
                  <a:pt x="3533775" y="1114425"/>
                </a:cubicBezTo>
                <a:cubicBezTo>
                  <a:pt x="3529863" y="1125183"/>
                  <a:pt x="3515661" y="1128826"/>
                  <a:pt x="3505200" y="1133475"/>
                </a:cubicBezTo>
                <a:cubicBezTo>
                  <a:pt x="3484151" y="1142830"/>
                  <a:pt x="3426252" y="1160531"/>
                  <a:pt x="3400425" y="1162050"/>
                </a:cubicBezTo>
                <a:cubicBezTo>
                  <a:pt x="3362391" y="1164287"/>
                  <a:pt x="3324225" y="1162050"/>
                  <a:pt x="3286125" y="1162050"/>
                </a:cubicBezTo>
                <a:lnTo>
                  <a:pt x="352425" y="1152525"/>
                </a:lnTo>
                <a:lnTo>
                  <a:pt x="0" y="523875"/>
                </a:lnTo>
                <a:lnTo>
                  <a:pt x="695325" y="523875"/>
                </a:lnTo>
                <a:lnTo>
                  <a:pt x="695325" y="0"/>
                </a:lnTo>
                <a:lnTo>
                  <a:pt x="1085850" y="0"/>
                </a:lnTo>
                <a:cubicBezTo>
                  <a:pt x="1077626" y="172712"/>
                  <a:pt x="1081620" y="161898"/>
                  <a:pt x="1066800" y="295275"/>
                </a:cubicBezTo>
                <a:cubicBezTo>
                  <a:pt x="1057881" y="375546"/>
                  <a:pt x="1062343" y="351203"/>
                  <a:pt x="1047750" y="409575"/>
                </a:cubicBezTo>
                <a:cubicBezTo>
                  <a:pt x="1050925" y="441325"/>
                  <a:pt x="1041197" y="477263"/>
                  <a:pt x="1057275" y="504825"/>
                </a:cubicBezTo>
                <a:cubicBezTo>
                  <a:pt x="1069559" y="525883"/>
                  <a:pt x="1110437" y="523875"/>
                  <a:pt x="1133475" y="523875"/>
                </a:cubicBezTo>
                <a:lnTo>
                  <a:pt x="3590925" y="533400"/>
                </a:lnTo>
                <a:lnTo>
                  <a:pt x="3267075" y="952500"/>
                </a:lnTo>
                <a:close/>
              </a:path>
            </a:pathLst>
          </a:cu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9" name="Rettangolo 8"/>
          <xdr:cNvSpPr/>
        </xdr:nvSpPr>
        <xdr:spPr>
          <a:xfrm>
            <a:off x="6210299" y="4391025"/>
            <a:ext cx="238125" cy="85725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  <xdr:sp macro="" textlink="">
        <xdr:nvSpPr>
          <xdr:cNvPr id="10" name="Triangolo isoscele 9"/>
          <xdr:cNvSpPr/>
        </xdr:nvSpPr>
        <xdr:spPr>
          <a:xfrm>
            <a:off x="5257800" y="5095875"/>
            <a:ext cx="276225" cy="266700"/>
          </a:xfrm>
          <a:prstGeom prst="triangl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t-IT" sz="1100"/>
          </a:p>
        </xdr:txBody>
      </xdr:sp>
    </xdr:grpSp>
    <xdr:clientData/>
  </xdr:twoCellAnchor>
  <xdr:twoCellAnchor>
    <xdr:from>
      <xdr:col>4</xdr:col>
      <xdr:colOff>433981</xdr:colOff>
      <xdr:row>7</xdr:row>
      <xdr:rowOff>9527</xdr:rowOff>
    </xdr:from>
    <xdr:to>
      <xdr:col>6</xdr:col>
      <xdr:colOff>40858</xdr:colOff>
      <xdr:row>7</xdr:row>
      <xdr:rowOff>9527</xdr:rowOff>
    </xdr:to>
    <xdr:cxnSp macro="">
      <xdr:nvCxnSpPr>
        <xdr:cNvPr id="11" name="Connettore 2 10"/>
        <xdr:cNvCxnSpPr/>
      </xdr:nvCxnSpPr>
      <xdr:spPr>
        <a:xfrm>
          <a:off x="2567581" y="1362077"/>
          <a:ext cx="826077" cy="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513159</xdr:colOff>
      <xdr:row>11</xdr:row>
      <xdr:rowOff>113110</xdr:rowOff>
    </xdr:from>
    <xdr:to>
      <xdr:col>3</xdr:col>
      <xdr:colOff>94059</xdr:colOff>
      <xdr:row>11</xdr:row>
      <xdr:rowOff>113110</xdr:rowOff>
    </xdr:to>
    <xdr:cxnSp macro="">
      <xdr:nvCxnSpPr>
        <xdr:cNvPr id="12" name="Connettore 1 11"/>
        <xdr:cNvCxnSpPr/>
      </xdr:nvCxnSpPr>
      <xdr:spPr>
        <a:xfrm>
          <a:off x="3865959" y="2237185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5</xdr:row>
      <xdr:rowOff>119063</xdr:rowOff>
    </xdr:from>
    <xdr:to>
      <xdr:col>5</xdr:col>
      <xdr:colOff>381001</xdr:colOff>
      <xdr:row>5</xdr:row>
      <xdr:rowOff>119063</xdr:rowOff>
    </xdr:to>
    <xdr:cxnSp macro="">
      <xdr:nvCxnSpPr>
        <xdr:cNvPr id="13" name="Connettore 1 12"/>
        <xdr:cNvCxnSpPr/>
      </xdr:nvCxnSpPr>
      <xdr:spPr>
        <a:xfrm>
          <a:off x="2933701" y="1081088"/>
          <a:ext cx="190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zoomScaleNormal="100" workbookViewId="0">
      <selection activeCell="N11" sqref="N11"/>
    </sheetView>
  </sheetViews>
  <sheetFormatPr defaultRowHeight="15"/>
  <cols>
    <col min="1" max="1" width="4.5703125" customWidth="1"/>
    <col min="18" max="18" width="10.7109375" bestFit="1" customWidth="1"/>
    <col min="21" max="22" width="0" hidden="1" customWidth="1"/>
    <col min="23" max="23" width="11.42578125" hidden="1" customWidth="1"/>
    <col min="24" max="25" width="0" hidden="1" customWidth="1"/>
    <col min="27" max="27" width="10.7109375" bestFit="1" customWidth="1"/>
  </cols>
  <sheetData>
    <row r="1" spans="1:27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5" customHeight="1">
      <c r="A2" s="2"/>
      <c r="B2" s="19" t="s">
        <v>48</v>
      </c>
      <c r="C2" s="20"/>
      <c r="D2" s="20"/>
      <c r="E2" s="20"/>
      <c r="F2" s="20"/>
      <c r="G2" s="21"/>
      <c r="H2" s="2"/>
      <c r="I2" s="2"/>
      <c r="J2" s="2"/>
      <c r="K2" s="2"/>
      <c r="L2" s="17" t="s">
        <v>15</v>
      </c>
      <c r="M2" s="17"/>
      <c r="N2" s="2"/>
      <c r="O2" s="2"/>
      <c r="P2" s="2"/>
      <c r="Q2" s="2"/>
      <c r="R2" s="2"/>
      <c r="S2" s="2"/>
      <c r="T2" s="2"/>
    </row>
    <row r="3" spans="1:27" ht="15" customHeight="1">
      <c r="A3" s="2"/>
      <c r="B3" s="22"/>
      <c r="C3" s="23"/>
      <c r="D3" s="23"/>
      <c r="E3" s="23"/>
      <c r="F3" s="23"/>
      <c r="G3" s="24"/>
      <c r="H3" s="3"/>
      <c r="I3" s="2"/>
      <c r="J3" s="2"/>
      <c r="K3" s="18" t="s">
        <v>16</v>
      </c>
      <c r="L3" s="2"/>
      <c r="M3" s="2"/>
      <c r="N3" s="2"/>
      <c r="O3" s="2"/>
      <c r="P3" s="15" t="s">
        <v>7</v>
      </c>
      <c r="Q3" s="15"/>
      <c r="R3" s="15"/>
      <c r="S3" s="15"/>
      <c r="T3" s="15"/>
    </row>
    <row r="4" spans="1:27" ht="15.75" customHeight="1" thickBot="1">
      <c r="A4" s="2"/>
      <c r="B4" s="25"/>
      <c r="C4" s="26"/>
      <c r="D4" s="26"/>
      <c r="E4" s="26"/>
      <c r="F4" s="26"/>
      <c r="G4" s="27"/>
      <c r="H4" s="3"/>
      <c r="I4" s="2"/>
      <c r="J4" s="2"/>
      <c r="K4" s="18"/>
      <c r="L4" s="2"/>
      <c r="M4" s="4"/>
      <c r="N4" s="33" t="s">
        <v>6</v>
      </c>
      <c r="O4" s="2"/>
      <c r="P4" s="15" t="s">
        <v>8</v>
      </c>
      <c r="Q4" s="15"/>
      <c r="R4" s="15"/>
      <c r="S4" s="15"/>
      <c r="T4" s="15"/>
    </row>
    <row r="5" spans="1:27">
      <c r="A5" s="2"/>
      <c r="B5" s="2"/>
      <c r="C5" s="2"/>
      <c r="D5" s="2"/>
      <c r="E5" s="2"/>
      <c r="F5" s="2"/>
      <c r="G5" s="2"/>
      <c r="H5" s="3"/>
      <c r="I5" s="2"/>
      <c r="J5" s="2"/>
      <c r="K5" s="28" t="s">
        <v>19</v>
      </c>
      <c r="L5" s="3"/>
      <c r="M5" s="2"/>
      <c r="N5" s="34"/>
      <c r="O5" s="2"/>
      <c r="P5" s="15" t="s">
        <v>13</v>
      </c>
      <c r="Q5" s="15"/>
      <c r="R5" s="15"/>
      <c r="S5" s="15"/>
      <c r="T5" s="15"/>
    </row>
    <row r="6" spans="1:27">
      <c r="A6" s="2"/>
      <c r="B6" s="2"/>
      <c r="C6" s="17" t="s">
        <v>14</v>
      </c>
      <c r="D6" s="17"/>
      <c r="E6" s="2"/>
      <c r="F6" s="2"/>
      <c r="G6" s="2"/>
      <c r="H6" s="3"/>
      <c r="I6" s="2"/>
      <c r="J6" s="2"/>
      <c r="K6" s="28"/>
      <c r="L6" s="3"/>
      <c r="M6" s="2"/>
      <c r="N6" s="2"/>
      <c r="O6" s="2"/>
      <c r="P6" s="15" t="s">
        <v>9</v>
      </c>
      <c r="Q6" s="15"/>
      <c r="R6" s="15"/>
      <c r="S6" s="15"/>
      <c r="T6" s="15"/>
    </row>
    <row r="7" spans="1:27">
      <c r="A7" s="2"/>
      <c r="B7" s="2"/>
      <c r="C7" s="2"/>
      <c r="D7" s="2"/>
      <c r="E7" s="18" t="s">
        <v>17</v>
      </c>
      <c r="F7" s="2"/>
      <c r="G7" s="2"/>
      <c r="H7" s="3"/>
      <c r="I7" s="2"/>
      <c r="J7" s="2"/>
      <c r="K7" s="2"/>
      <c r="L7" s="3"/>
      <c r="M7" s="2"/>
      <c r="N7" s="2"/>
      <c r="O7" s="2"/>
      <c r="P7" s="15" t="s">
        <v>10</v>
      </c>
      <c r="Q7" s="15"/>
      <c r="R7" s="15"/>
      <c r="S7" s="15"/>
      <c r="T7" s="15"/>
    </row>
    <row r="8" spans="1:27" ht="15.75" thickBot="1">
      <c r="A8" s="2"/>
      <c r="B8" s="36" t="s">
        <v>5</v>
      </c>
      <c r="C8" s="4"/>
      <c r="D8" s="2"/>
      <c r="E8" s="18"/>
      <c r="F8" s="2"/>
      <c r="G8" s="2"/>
      <c r="H8" s="3"/>
      <c r="I8" s="2"/>
      <c r="J8" s="2"/>
      <c r="K8" s="2"/>
      <c r="L8" s="3"/>
      <c r="M8" s="2"/>
      <c r="N8" s="2"/>
      <c r="O8" s="2"/>
      <c r="P8" s="15" t="s">
        <v>11</v>
      </c>
      <c r="Q8" s="15"/>
      <c r="R8" s="15"/>
      <c r="S8" s="15"/>
      <c r="T8" s="15"/>
    </row>
    <row r="9" spans="1:27">
      <c r="A9" s="2"/>
      <c r="B9" s="36"/>
      <c r="C9" s="3"/>
      <c r="D9" s="2"/>
      <c r="E9" s="28" t="s">
        <v>18</v>
      </c>
      <c r="F9" s="2"/>
      <c r="G9" s="2"/>
      <c r="H9" s="3"/>
      <c r="I9" s="2"/>
      <c r="J9" s="2"/>
      <c r="K9" s="2"/>
      <c r="L9" s="3"/>
      <c r="M9" s="2"/>
      <c r="N9" s="2"/>
      <c r="O9" s="2"/>
      <c r="P9" s="15" t="s">
        <v>12</v>
      </c>
      <c r="Q9" s="15"/>
      <c r="R9" s="15"/>
      <c r="S9" s="15"/>
      <c r="T9" s="15"/>
    </row>
    <row r="10" spans="1:27">
      <c r="A10" s="2"/>
      <c r="B10" s="2"/>
      <c r="C10" s="3"/>
      <c r="D10" s="2"/>
      <c r="E10" s="28"/>
      <c r="F10" s="2"/>
      <c r="G10" s="2"/>
      <c r="H10" s="3"/>
      <c r="I10" s="2"/>
      <c r="J10" s="2"/>
      <c r="K10" s="2"/>
      <c r="L10" s="3"/>
      <c r="M10" s="2"/>
      <c r="N10" s="2"/>
      <c r="O10" s="2"/>
      <c r="P10" s="2"/>
      <c r="Q10" s="2"/>
      <c r="R10" s="2"/>
      <c r="S10" s="2"/>
      <c r="T10" s="2"/>
    </row>
    <row r="11" spans="1:27" ht="15" customHeight="1">
      <c r="A11" s="2"/>
      <c r="B11" s="2"/>
      <c r="C11" s="3"/>
      <c r="D11" s="2"/>
      <c r="E11" s="2"/>
      <c r="F11" s="2"/>
      <c r="G11" s="2"/>
      <c r="H11" s="3"/>
      <c r="I11" s="2"/>
      <c r="J11" s="2"/>
      <c r="K11" s="2"/>
      <c r="L11" s="3"/>
      <c r="M11" s="2"/>
      <c r="N11" s="2"/>
      <c r="O11" s="2"/>
      <c r="P11" s="2"/>
      <c r="Q11" s="32" t="s">
        <v>38</v>
      </c>
      <c r="R11" s="32"/>
      <c r="S11" s="32"/>
      <c r="T11" s="2"/>
      <c r="W11" s="1">
        <f>DATE(R20,R19,R18)</f>
        <v>43100</v>
      </c>
      <c r="X11">
        <f>R16+R17/60</f>
        <v>23.833333333333332</v>
      </c>
    </row>
    <row r="12" spans="1:27" ht="15" customHeight="1" thickBot="1">
      <c r="A12" s="2"/>
      <c r="B12" s="2"/>
      <c r="C12" s="3"/>
      <c r="D12" s="2"/>
      <c r="E12" s="2"/>
      <c r="F12" s="2"/>
      <c r="G12" s="2"/>
      <c r="H12" s="3"/>
      <c r="I12" s="2"/>
      <c r="J12" s="2"/>
      <c r="K12" s="2"/>
      <c r="L12" s="3"/>
      <c r="M12" s="2"/>
      <c r="N12" s="2"/>
      <c r="O12" s="2"/>
      <c r="P12" s="2"/>
      <c r="Q12" s="32"/>
      <c r="R12" s="32"/>
      <c r="S12" s="32"/>
      <c r="T12" s="2"/>
      <c r="W12" s="1">
        <f>IF(X12&lt;24,W11+H44,W11+H44+1)</f>
        <v>43105</v>
      </c>
      <c r="X12">
        <f>X11+(H45+(H46/60))</f>
        <v>36.733333333333334</v>
      </c>
      <c r="AA12" s="1"/>
    </row>
    <row r="13" spans="1:27">
      <c r="A13" s="2"/>
      <c r="B13" s="2"/>
      <c r="C13" s="3"/>
      <c r="D13" s="2"/>
      <c r="E13" s="2"/>
      <c r="F13" s="37" t="s">
        <v>50</v>
      </c>
      <c r="G13" s="38"/>
      <c r="H13" s="3"/>
      <c r="I13" s="2"/>
      <c r="J13" s="19" t="s">
        <v>51</v>
      </c>
      <c r="K13" s="21"/>
      <c r="L13" s="3"/>
      <c r="M13" s="2"/>
      <c r="N13" s="2"/>
      <c r="O13" s="2"/>
      <c r="P13" s="2"/>
      <c r="Q13" s="32"/>
      <c r="R13" s="32"/>
      <c r="S13" s="32"/>
      <c r="T13" s="2"/>
      <c r="X13">
        <f>IF(X12&lt;24,X12,X12-24)</f>
        <v>12.733333333333334</v>
      </c>
    </row>
    <row r="14" spans="1:27">
      <c r="A14" s="2"/>
      <c r="B14" s="2"/>
      <c r="C14" s="3"/>
      <c r="D14" s="2"/>
      <c r="E14" s="2"/>
      <c r="F14" s="39"/>
      <c r="G14" s="40"/>
      <c r="H14" s="3"/>
      <c r="I14" s="2"/>
      <c r="J14" s="22"/>
      <c r="K14" s="24"/>
      <c r="L14" s="3"/>
      <c r="M14" s="2"/>
      <c r="N14" s="2"/>
      <c r="O14" s="2"/>
      <c r="P14" s="2"/>
      <c r="Q14" s="32"/>
      <c r="R14" s="32"/>
      <c r="S14" s="32"/>
      <c r="T14" s="2"/>
      <c r="X14">
        <f>TRUNC(X13)</f>
        <v>12</v>
      </c>
    </row>
    <row r="15" spans="1:27" ht="15.75" thickBot="1">
      <c r="A15" s="2"/>
      <c r="B15" s="2"/>
      <c r="C15" s="3"/>
      <c r="D15" s="2"/>
      <c r="E15" s="2"/>
      <c r="F15" s="41"/>
      <c r="G15" s="42"/>
      <c r="H15" s="3"/>
      <c r="I15" s="2"/>
      <c r="J15" s="25"/>
      <c r="K15" s="27"/>
      <c r="L15" s="3"/>
      <c r="M15" s="2"/>
      <c r="N15" s="2"/>
      <c r="O15" s="2"/>
      <c r="P15" s="2"/>
      <c r="Q15" s="32"/>
      <c r="R15" s="32"/>
      <c r="S15" s="32"/>
      <c r="T15" s="2"/>
      <c r="X15">
        <f>X13-X14</f>
        <v>0.73333333333333428</v>
      </c>
    </row>
    <row r="16" spans="1:27" ht="15.75" thickBot="1">
      <c r="A16" s="2"/>
      <c r="B16" s="2"/>
      <c r="C16" s="3"/>
      <c r="D16" s="2"/>
      <c r="E16" s="2"/>
      <c r="F16" s="2"/>
      <c r="G16" s="2"/>
      <c r="H16" s="3"/>
      <c r="I16" s="2"/>
      <c r="J16" s="2"/>
      <c r="K16" s="2"/>
      <c r="L16" s="3"/>
      <c r="M16" s="2"/>
      <c r="N16" s="2"/>
      <c r="O16" s="2"/>
      <c r="P16" s="2"/>
      <c r="Q16" s="5" t="s">
        <v>34</v>
      </c>
      <c r="R16" s="13">
        <v>23</v>
      </c>
      <c r="S16" s="2"/>
      <c r="T16" s="2"/>
      <c r="X16">
        <f>X15*60</f>
        <v>44.000000000000057</v>
      </c>
    </row>
    <row r="17" spans="1:20" ht="15.75" thickBot="1">
      <c r="A17" s="2"/>
      <c r="B17" s="2"/>
      <c r="C17" s="7"/>
      <c r="D17" s="8"/>
      <c r="E17" s="8"/>
      <c r="F17" s="8"/>
      <c r="G17" s="8"/>
      <c r="H17" s="7"/>
      <c r="I17" s="8"/>
      <c r="J17" s="8"/>
      <c r="K17" s="8"/>
      <c r="L17" s="7"/>
      <c r="M17" s="8"/>
      <c r="N17" s="8"/>
      <c r="O17" s="29" t="s">
        <v>0</v>
      </c>
      <c r="P17" s="29"/>
      <c r="Q17" s="9" t="s">
        <v>28</v>
      </c>
      <c r="R17" s="13">
        <v>50</v>
      </c>
      <c r="S17" s="2"/>
      <c r="T17" s="2"/>
    </row>
    <row r="18" spans="1:20" ht="15.75" thickBot="1">
      <c r="A18" s="2"/>
      <c r="B18" s="2"/>
      <c r="C18" s="3"/>
      <c r="D18" s="2"/>
      <c r="E18" s="2"/>
      <c r="F18" s="2"/>
      <c r="G18" s="2"/>
      <c r="H18" s="3"/>
      <c r="I18" s="2"/>
      <c r="J18" s="2"/>
      <c r="K18" s="2"/>
      <c r="L18" s="3"/>
      <c r="M18" s="2"/>
      <c r="N18" s="2"/>
      <c r="O18" s="29"/>
      <c r="P18" s="29"/>
      <c r="Q18" s="5" t="s">
        <v>35</v>
      </c>
      <c r="R18" s="13">
        <v>31</v>
      </c>
      <c r="S18" s="2"/>
      <c r="T18" s="2"/>
    </row>
    <row r="19" spans="1:20" ht="15.75" thickBot="1">
      <c r="A19" s="2"/>
      <c r="B19" s="2"/>
      <c r="C19" s="31" t="s">
        <v>3</v>
      </c>
      <c r="D19" s="31"/>
      <c r="E19" s="2"/>
      <c r="F19" s="2"/>
      <c r="G19" s="2"/>
      <c r="H19" s="31" t="s">
        <v>2</v>
      </c>
      <c r="I19" s="31"/>
      <c r="J19" s="2"/>
      <c r="K19" s="2"/>
      <c r="L19" s="35" t="s">
        <v>4</v>
      </c>
      <c r="M19" s="31"/>
      <c r="N19" s="2"/>
      <c r="O19" s="2"/>
      <c r="P19" s="2"/>
      <c r="Q19" s="5" t="s">
        <v>36</v>
      </c>
      <c r="R19" s="13">
        <v>12</v>
      </c>
      <c r="S19" s="2"/>
      <c r="T19" s="2"/>
    </row>
    <row r="20" spans="1:20" ht="15.75" thickBot="1">
      <c r="A20" s="2"/>
      <c r="B20" s="2"/>
      <c r="C20" s="3"/>
      <c r="D20" s="2"/>
      <c r="E20" s="2"/>
      <c r="F20" s="2"/>
      <c r="G20" s="2"/>
      <c r="H20" s="3"/>
      <c r="I20" s="2"/>
      <c r="J20" s="2"/>
      <c r="K20" s="2"/>
      <c r="L20" s="3"/>
      <c r="M20" s="2"/>
      <c r="N20" s="2"/>
      <c r="O20" s="2"/>
      <c r="P20" s="2"/>
      <c r="Q20" s="5" t="s">
        <v>37</v>
      </c>
      <c r="R20" s="13">
        <v>2017</v>
      </c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30" t="s">
        <v>1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2"/>
      <c r="B22" s="2"/>
      <c r="C22" s="2"/>
      <c r="D22" s="2"/>
      <c r="E22" s="2"/>
      <c r="F22" s="2"/>
      <c r="G22" s="2"/>
      <c r="H22" s="30"/>
      <c r="I22" s="30"/>
      <c r="J22" s="2"/>
      <c r="K22" s="2"/>
      <c r="L22" s="2"/>
      <c r="M22" s="2"/>
      <c r="N22" s="2"/>
      <c r="O22" s="2"/>
      <c r="P22" s="2"/>
      <c r="Q22" s="32" t="s">
        <v>39</v>
      </c>
      <c r="R22" s="32"/>
      <c r="S22" s="32"/>
      <c r="T22" s="2"/>
    </row>
    <row r="23" spans="1:20" ht="15" customHeight="1">
      <c r="A23" s="2"/>
      <c r="B23" s="2"/>
      <c r="C23" s="2"/>
      <c r="D23" s="2"/>
      <c r="E23" s="2"/>
      <c r="F23" s="2"/>
      <c r="G23" s="2"/>
      <c r="H23" s="30"/>
      <c r="I23" s="30"/>
      <c r="J23" s="2"/>
      <c r="K23" s="2"/>
      <c r="L23" s="2"/>
      <c r="M23" s="2"/>
      <c r="N23" s="2"/>
      <c r="O23" s="2"/>
      <c r="P23" s="2"/>
      <c r="Q23" s="32"/>
      <c r="R23" s="32"/>
      <c r="S23" s="32"/>
      <c r="T23" s="2"/>
    </row>
    <row r="24" spans="1:20" ht="15" customHeight="1" thickBot="1">
      <c r="A24" s="2"/>
      <c r="B24" s="2"/>
      <c r="C24" s="2"/>
      <c r="D24" s="2"/>
      <c r="E24" s="2"/>
      <c r="F24" s="2"/>
      <c r="G24" s="2"/>
      <c r="H24" s="30"/>
      <c r="I24" s="30"/>
      <c r="J24" s="2"/>
      <c r="K24" s="2"/>
      <c r="L24" s="2"/>
      <c r="M24" s="2"/>
      <c r="N24" s="2"/>
      <c r="O24" s="2"/>
      <c r="P24" s="2"/>
      <c r="Q24" s="32"/>
      <c r="R24" s="32"/>
      <c r="S24" s="32"/>
      <c r="T24" s="2"/>
    </row>
    <row r="25" spans="1:20" ht="15" customHeight="1" thickBot="1">
      <c r="A25" s="2"/>
      <c r="B25" s="5" t="s">
        <v>46</v>
      </c>
      <c r="C25" s="13">
        <v>40</v>
      </c>
      <c r="D25" s="13">
        <v>10</v>
      </c>
      <c r="E25" s="13" t="s">
        <v>20</v>
      </c>
      <c r="F25" s="2"/>
      <c r="G25" s="2"/>
      <c r="H25" s="2"/>
      <c r="I25" s="2"/>
      <c r="J25" s="2"/>
      <c r="K25" s="5" t="s">
        <v>41</v>
      </c>
      <c r="L25" s="13">
        <v>50</v>
      </c>
      <c r="M25" s="13">
        <v>0.5</v>
      </c>
      <c r="N25" s="13" t="s">
        <v>20</v>
      </c>
      <c r="O25" s="2"/>
      <c r="P25" s="2"/>
      <c r="Q25" s="32"/>
      <c r="R25" s="32"/>
      <c r="S25" s="32"/>
      <c r="T25" s="2"/>
    </row>
    <row r="26" spans="1:20" ht="1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2"/>
      <c r="S26" s="32"/>
      <c r="T26" s="2"/>
    </row>
    <row r="27" spans="1:20" ht="15.75" thickBot="1">
      <c r="A27" s="2"/>
      <c r="B27" s="5" t="s">
        <v>45</v>
      </c>
      <c r="C27" s="13">
        <v>74</v>
      </c>
      <c r="D27" s="13">
        <v>0</v>
      </c>
      <c r="E27" s="13" t="s">
        <v>52</v>
      </c>
      <c r="F27" s="2"/>
      <c r="G27" s="2"/>
      <c r="H27" s="2"/>
      <c r="I27" s="2"/>
      <c r="J27" s="2"/>
      <c r="K27" s="5" t="s">
        <v>42</v>
      </c>
      <c r="L27" s="13">
        <v>4</v>
      </c>
      <c r="M27" s="13">
        <v>0</v>
      </c>
      <c r="N27" s="13" t="s">
        <v>54</v>
      </c>
      <c r="O27" s="2"/>
      <c r="P27" s="2"/>
      <c r="Q27" s="32"/>
      <c r="R27" s="32"/>
      <c r="S27" s="32"/>
      <c r="T27" s="2"/>
    </row>
    <row r="28" spans="1:20" ht="15.75" thickBot="1">
      <c r="A28" s="2"/>
      <c r="B28" s="2"/>
      <c r="C28" s="2"/>
      <c r="D28" s="2"/>
      <c r="E28" s="2"/>
      <c r="F28" s="2"/>
      <c r="G28" s="2"/>
      <c r="H28" s="17" t="s">
        <v>22</v>
      </c>
      <c r="I28" s="17"/>
      <c r="J28" s="2"/>
      <c r="K28" s="2"/>
      <c r="L28" s="2"/>
      <c r="M28" s="2"/>
      <c r="N28" s="2"/>
      <c r="O28" s="2"/>
      <c r="P28" s="2"/>
      <c r="Q28" s="9" t="s">
        <v>34</v>
      </c>
      <c r="R28" s="6">
        <f>X14</f>
        <v>12</v>
      </c>
      <c r="S28" s="2"/>
      <c r="T28" s="2"/>
    </row>
    <row r="29" spans="1:20" ht="15.75" thickBot="1">
      <c r="A29" s="2"/>
      <c r="B29" s="2"/>
      <c r="C29" s="5" t="s">
        <v>44</v>
      </c>
      <c r="D29" s="13">
        <v>15</v>
      </c>
      <c r="E29" s="2" t="s">
        <v>21</v>
      </c>
      <c r="F29" s="2"/>
      <c r="G29" s="2"/>
      <c r="H29" s="17"/>
      <c r="I29" s="17"/>
      <c r="J29" s="2"/>
      <c r="K29" s="2"/>
      <c r="L29" s="5" t="s">
        <v>43</v>
      </c>
      <c r="M29" s="13">
        <v>15</v>
      </c>
      <c r="N29" s="2" t="s">
        <v>21</v>
      </c>
      <c r="O29" s="2"/>
      <c r="P29" s="2"/>
      <c r="Q29" s="5" t="s">
        <v>28</v>
      </c>
      <c r="R29" s="6">
        <f>X16</f>
        <v>44.000000000000057</v>
      </c>
      <c r="S29" s="2"/>
      <c r="T29" s="2"/>
    </row>
    <row r="30" spans="1:20" ht="15.75" thickBot="1">
      <c r="A30" s="2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2"/>
      <c r="P30" s="2"/>
      <c r="Q30" s="5" t="s">
        <v>40</v>
      </c>
      <c r="R30" s="14">
        <f>W12</f>
        <v>43105</v>
      </c>
      <c r="S30" s="2"/>
      <c r="T30" s="2"/>
    </row>
    <row r="31" spans="1:20" hidden="1">
      <c r="A31" s="2"/>
      <c r="B31" s="2"/>
      <c r="C31" s="2"/>
      <c r="D31" s="16">
        <f xml:space="preserve"> IF(E25="N", C25+D25/60, -(C25+D25/60))</f>
        <v>40.166666666666664</v>
      </c>
      <c r="E31" s="16"/>
      <c r="F31" s="2"/>
      <c r="G31" s="2"/>
      <c r="H31" s="2"/>
      <c r="I31" s="2"/>
      <c r="J31" s="2"/>
      <c r="K31" s="2"/>
      <c r="L31" s="2"/>
      <c r="M31" s="16">
        <f xml:space="preserve"> IF(N25="N", L25+M25/60, -(L25+M25/60))</f>
        <v>50.008333333333333</v>
      </c>
      <c r="N31" s="16"/>
      <c r="O31" s="2"/>
      <c r="P31" s="2"/>
      <c r="Q31" s="5"/>
      <c r="R31" s="2"/>
      <c r="S31" s="2"/>
      <c r="T31" s="2"/>
    </row>
    <row r="32" spans="1:20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 thickBot="1">
      <c r="A33" s="2"/>
      <c r="B33" s="2"/>
      <c r="C33" s="2"/>
      <c r="D33" s="16">
        <f xml:space="preserve"> IF(E27="E", C27+D27/60, -(C27+D27/60))</f>
        <v>-74</v>
      </c>
      <c r="E33" s="16"/>
      <c r="F33" s="2"/>
      <c r="G33" s="2"/>
      <c r="H33" s="2"/>
      <c r="I33" s="2"/>
      <c r="J33" s="2"/>
      <c r="K33" s="2"/>
      <c r="L33" s="2"/>
      <c r="M33" s="16">
        <f xml:space="preserve"> IF(N27="E", L27+M27/60, -(L27+M27/60))</f>
        <v>4</v>
      </c>
      <c r="N33" s="16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43" t="s">
        <v>23</v>
      </c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>
      <c r="A35" s="2"/>
      <c r="B35" s="2"/>
      <c r="C35" s="5" t="s">
        <v>25</v>
      </c>
      <c r="D35" s="16">
        <f>D29/COS(RADIANS(D31))</f>
        <v>19.629103858003397</v>
      </c>
      <c r="E35" s="16"/>
      <c r="F35" s="2"/>
      <c r="G35" s="2"/>
      <c r="H35" s="45">
        <f>ABS(M33-D33)</f>
        <v>78</v>
      </c>
      <c r="I35" s="46"/>
      <c r="J35" s="2"/>
      <c r="K35" s="2"/>
      <c r="L35" s="5" t="s">
        <v>26</v>
      </c>
      <c r="M35" s="16">
        <f>M29/COS(RADIANS(M31))</f>
        <v>23.339903237666071</v>
      </c>
      <c r="N35" s="16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43" t="s">
        <v>24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thickBot="1">
      <c r="A37" s="2"/>
      <c r="B37" s="2"/>
      <c r="C37" s="2"/>
      <c r="D37" s="2"/>
      <c r="E37" s="2"/>
      <c r="F37" s="2"/>
      <c r="G37" s="2"/>
      <c r="H37" s="45">
        <f>H35*60</f>
        <v>4680</v>
      </c>
      <c r="I37" s="4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17" t="s">
        <v>47</v>
      </c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thickBot="1">
      <c r="A40" s="2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49" t="s">
        <v>49</v>
      </c>
      <c r="N41" s="50"/>
      <c r="O41" s="50"/>
      <c r="P41" s="50"/>
      <c r="Q41" s="50"/>
      <c r="R41" s="50"/>
      <c r="S41" s="51"/>
      <c r="T41" s="2"/>
    </row>
    <row r="42" spans="1:20" ht="15.75" thickBot="1">
      <c r="A42" s="2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52"/>
      <c r="N42" s="53"/>
      <c r="O42" s="53"/>
      <c r="P42" s="53"/>
      <c r="Q42" s="53"/>
      <c r="R42" s="53"/>
      <c r="S42" s="54"/>
      <c r="T42" s="2"/>
    </row>
    <row r="43" spans="1:20" ht="15.75" thickBot="1">
      <c r="A43" s="2"/>
      <c r="B43" s="2"/>
      <c r="C43" s="2"/>
      <c r="D43" s="2"/>
      <c r="E43" s="2"/>
      <c r="F43" s="2"/>
      <c r="G43" s="2"/>
      <c r="H43" s="47">
        <f>H37/(D35+M35)</f>
        <v>108.91571195908929</v>
      </c>
      <c r="I43" s="48"/>
      <c r="J43" s="2"/>
      <c r="K43" s="2"/>
      <c r="L43" s="2"/>
      <c r="M43" s="52"/>
      <c r="N43" s="53"/>
      <c r="O43" s="53"/>
      <c r="P43" s="53"/>
      <c r="Q43" s="53"/>
      <c r="R43" s="53"/>
      <c r="S43" s="54"/>
      <c r="T43" s="2"/>
    </row>
    <row r="44" spans="1:20" ht="15.75" thickBot="1">
      <c r="A44" s="2"/>
      <c r="B44" s="2"/>
      <c r="C44" s="2"/>
      <c r="D44" s="2"/>
      <c r="E44" s="2"/>
      <c r="F44" s="2"/>
      <c r="G44" s="2"/>
      <c r="H44" s="10">
        <f>IF(H43&lt;24, 0, TRUNC(H43/24))</f>
        <v>4</v>
      </c>
      <c r="I44" s="11" t="s">
        <v>53</v>
      </c>
      <c r="J44" s="2"/>
      <c r="K44" s="2"/>
      <c r="L44" s="2"/>
      <c r="M44" s="52"/>
      <c r="N44" s="53"/>
      <c r="O44" s="53"/>
      <c r="P44" s="53"/>
      <c r="Q44" s="53"/>
      <c r="R44" s="53"/>
      <c r="S44" s="54"/>
      <c r="T44" s="2"/>
    </row>
    <row r="45" spans="1:20" ht="15.75" thickBot="1">
      <c r="A45" s="2"/>
      <c r="B45" s="2"/>
      <c r="C45" s="2"/>
      <c r="D45" s="2"/>
      <c r="E45" s="2"/>
      <c r="F45" s="2"/>
      <c r="G45" s="2"/>
      <c r="H45" s="6">
        <f>TRUNC(IF((TRUNC(H43))&lt;24, (tronca (H43)), ((H43/24)- TRUNC(H43/24))*24))</f>
        <v>12</v>
      </c>
      <c r="I45" s="2" t="s">
        <v>27</v>
      </c>
      <c r="J45" s="2"/>
      <c r="K45" s="2"/>
      <c r="L45" s="2"/>
      <c r="M45" s="52"/>
      <c r="N45" s="53"/>
      <c r="O45" s="53"/>
      <c r="P45" s="53"/>
      <c r="Q45" s="53"/>
      <c r="R45" s="53"/>
      <c r="S45" s="54"/>
      <c r="T45" s="2"/>
    </row>
    <row r="46" spans="1:20" ht="15.75" thickBot="1">
      <c r="A46" s="2"/>
      <c r="B46" s="2"/>
      <c r="C46" s="2"/>
      <c r="D46" s="2"/>
      <c r="E46" s="2"/>
      <c r="F46" s="2"/>
      <c r="G46" s="2"/>
      <c r="H46" s="6">
        <f>TRUNC((H43-(TRUNC(H43)))*60)</f>
        <v>54</v>
      </c>
      <c r="I46" s="2" t="s">
        <v>28</v>
      </c>
      <c r="J46" s="2"/>
      <c r="K46" s="2"/>
      <c r="L46" s="2"/>
      <c r="M46" s="52"/>
      <c r="N46" s="53"/>
      <c r="O46" s="53"/>
      <c r="P46" s="53"/>
      <c r="Q46" s="53"/>
      <c r="R46" s="53"/>
      <c r="S46" s="54"/>
      <c r="T46" s="2"/>
    </row>
    <row r="47" spans="1:20" ht="15.75" thickBot="1">
      <c r="A47" s="2"/>
      <c r="B47" s="2"/>
      <c r="C47" s="2"/>
      <c r="D47" s="2"/>
      <c r="E47" s="2"/>
      <c r="F47" s="2"/>
      <c r="G47" s="2"/>
      <c r="H47" s="6">
        <f>TRUNC((((H43-TRUNC(H43))*60)-H46)*60)</f>
        <v>56</v>
      </c>
      <c r="I47" s="2" t="s">
        <v>29</v>
      </c>
      <c r="J47" s="2"/>
      <c r="K47" s="2"/>
      <c r="L47" s="2"/>
      <c r="M47" s="52"/>
      <c r="N47" s="53"/>
      <c r="O47" s="53"/>
      <c r="P47" s="53"/>
      <c r="Q47" s="53"/>
      <c r="R47" s="53"/>
      <c r="S47" s="54"/>
      <c r="T47" s="2"/>
    </row>
    <row r="48" spans="1:20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5"/>
      <c r="N48" s="56"/>
      <c r="O48" s="56"/>
      <c r="P48" s="56"/>
      <c r="Q48" s="56"/>
      <c r="R48" s="56"/>
      <c r="S48" s="57"/>
      <c r="T48" s="2"/>
    </row>
    <row r="49" spans="1:25">
      <c r="A49" s="2"/>
      <c r="B49" s="2"/>
      <c r="C49" s="2"/>
      <c r="D49" s="2"/>
      <c r="E49" s="2"/>
      <c r="F49" s="2"/>
      <c r="G49" s="2"/>
      <c r="H49" s="17" t="s">
        <v>30</v>
      </c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5">
      <c r="A50" s="2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5">
      <c r="A51" s="2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5">
      <c r="A52" s="2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5">
      <c r="A53" s="2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>
      <c r="A54" s="2"/>
      <c r="B54" s="2"/>
      <c r="C54" s="2"/>
      <c r="D54" s="2"/>
      <c r="E54" s="2"/>
      <c r="F54" s="2"/>
      <c r="G54" s="2"/>
      <c r="H54" s="16">
        <f>M33-(H43*M35)/60</f>
        <v>-38.368036303110891</v>
      </c>
      <c r="I54" s="16"/>
      <c r="J54" s="2" t="s">
        <v>15</v>
      </c>
      <c r="K54" s="2" t="s">
        <v>31</v>
      </c>
      <c r="L54" s="30" t="s">
        <v>32</v>
      </c>
      <c r="M54" s="30"/>
      <c r="N54" s="2"/>
      <c r="O54" s="2"/>
      <c r="P54" s="2"/>
      <c r="Q54" s="2"/>
      <c r="R54" s="2"/>
      <c r="S54" s="2"/>
      <c r="T54" s="2"/>
    </row>
    <row r="55" spans="1:25" ht="15.75" thickBot="1">
      <c r="A55" s="2"/>
      <c r="B55" s="2"/>
      <c r="C55" s="2"/>
      <c r="D55" s="2"/>
      <c r="E55" s="2"/>
      <c r="F55" s="2"/>
      <c r="G55" s="2"/>
      <c r="H55" s="18">
        <f>D33+(H43*D35/60)</f>
        <v>-38.368036303110891</v>
      </c>
      <c r="I55" s="18"/>
      <c r="J55" s="2" t="s">
        <v>14</v>
      </c>
      <c r="K55" s="2" t="s">
        <v>31</v>
      </c>
      <c r="L55" s="30"/>
      <c r="M55" s="30"/>
      <c r="N55" s="2"/>
      <c r="O55" s="2"/>
      <c r="P55" s="2"/>
      <c r="Q55" s="2"/>
      <c r="R55" s="2"/>
      <c r="S55" s="2"/>
      <c r="T55" s="2"/>
      <c r="Y55">
        <f>ABS(H54)</f>
        <v>38.368036303110891</v>
      </c>
    </row>
    <row r="56" spans="1:25" ht="15.75" thickBot="1">
      <c r="A56" s="2"/>
      <c r="B56" s="2"/>
      <c r="C56" s="2"/>
      <c r="D56" s="2"/>
      <c r="E56" s="2"/>
      <c r="F56" s="2"/>
      <c r="G56" s="2"/>
      <c r="H56" s="12">
        <f>Y56</f>
        <v>38</v>
      </c>
      <c r="I56" s="2" t="s">
        <v>23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Y56" s="12">
        <f>TRUNC(Y55)</f>
        <v>38</v>
      </c>
    </row>
    <row r="57" spans="1:25" ht="15.75" thickBot="1">
      <c r="A57" s="2"/>
      <c r="B57" s="2"/>
      <c r="C57" s="2"/>
      <c r="D57" s="2"/>
      <c r="E57" s="2"/>
      <c r="F57" s="2"/>
      <c r="G57" s="2"/>
      <c r="H57" s="12">
        <f t="shared" ref="H57:H58" si="0">Y57</f>
        <v>22</v>
      </c>
      <c r="I57" s="2" t="s">
        <v>24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Y57" s="12">
        <f>TRUNC((Y55-Y56)*60)</f>
        <v>22</v>
      </c>
    </row>
    <row r="58" spans="1:25" ht="15.75" thickBot="1">
      <c r="A58" s="2"/>
      <c r="B58" s="2"/>
      <c r="C58" s="2"/>
      <c r="D58" s="2"/>
      <c r="E58" s="2"/>
      <c r="F58" s="2"/>
      <c r="G58" s="2"/>
      <c r="H58" s="12">
        <f t="shared" si="0"/>
        <v>4</v>
      </c>
      <c r="I58" s="2" t="s">
        <v>29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Y58" s="12">
        <f>TRUNC((((Y55-Y56)*60)-Y57)*60)</f>
        <v>4</v>
      </c>
    </row>
    <row r="59" spans="1:25" ht="15.75" thickBot="1">
      <c r="A59" s="2"/>
      <c r="B59" s="2"/>
      <c r="C59" s="2"/>
      <c r="D59" s="2"/>
      <c r="E59" s="2"/>
      <c r="F59" s="2"/>
      <c r="G59" s="2"/>
      <c r="H59" s="12" t="str">
        <f>IF(H55&gt;0,"E", IF(H55=0," ","W"))</f>
        <v>W</v>
      </c>
      <c r="I59" s="2" t="s">
        <v>33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6">
    <mergeCell ref="H54:I54"/>
    <mergeCell ref="H55:I55"/>
    <mergeCell ref="L54:M55"/>
    <mergeCell ref="M41:S48"/>
    <mergeCell ref="M35:N35"/>
    <mergeCell ref="D31:E31"/>
    <mergeCell ref="D33:E33"/>
    <mergeCell ref="H43:I43"/>
    <mergeCell ref="H49:I53"/>
    <mergeCell ref="H39:I42"/>
    <mergeCell ref="F13:G15"/>
    <mergeCell ref="J13:K15"/>
    <mergeCell ref="E9:E10"/>
    <mergeCell ref="H28:I30"/>
    <mergeCell ref="H34:I34"/>
    <mergeCell ref="H35:I35"/>
    <mergeCell ref="H36:I36"/>
    <mergeCell ref="H37:I37"/>
    <mergeCell ref="D35:E35"/>
    <mergeCell ref="O17:P18"/>
    <mergeCell ref="H21:I24"/>
    <mergeCell ref="H19:I19"/>
    <mergeCell ref="Q11:S15"/>
    <mergeCell ref="Q22:S27"/>
    <mergeCell ref="L19:M19"/>
    <mergeCell ref="M31:N31"/>
    <mergeCell ref="M33:N33"/>
    <mergeCell ref="C6:D6"/>
    <mergeCell ref="L2:M2"/>
    <mergeCell ref="E7:E8"/>
    <mergeCell ref="K3:K4"/>
    <mergeCell ref="B2:G4"/>
    <mergeCell ref="K5:K6"/>
    <mergeCell ref="N4:N5"/>
    <mergeCell ref="C19:D19"/>
    <mergeCell ref="B8:B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zoomScaleNormal="100" workbookViewId="0">
      <selection activeCell="D29" sqref="D29"/>
    </sheetView>
  </sheetViews>
  <sheetFormatPr defaultRowHeight="15"/>
  <cols>
    <col min="1" max="1" width="4.5703125" customWidth="1"/>
    <col min="18" max="18" width="10.7109375" bestFit="1" customWidth="1"/>
    <col min="21" max="22" width="0" hidden="1" customWidth="1"/>
    <col min="23" max="23" width="11.42578125" hidden="1" customWidth="1"/>
    <col min="24" max="25" width="0" hidden="1" customWidth="1"/>
    <col min="27" max="27" width="10.7109375" bestFit="1" customWidth="1"/>
  </cols>
  <sheetData>
    <row r="1" spans="1:27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5" customHeight="1">
      <c r="A2" s="2"/>
      <c r="B2" s="19" t="s">
        <v>48</v>
      </c>
      <c r="C2" s="20"/>
      <c r="D2" s="20"/>
      <c r="E2" s="20"/>
      <c r="F2" s="20"/>
      <c r="G2" s="21"/>
      <c r="H2" s="2"/>
      <c r="I2" s="2"/>
      <c r="J2" s="2"/>
      <c r="K2" s="2"/>
      <c r="L2" s="17" t="s">
        <v>15</v>
      </c>
      <c r="M2" s="17"/>
      <c r="N2" s="2"/>
      <c r="O2" s="2"/>
      <c r="P2" s="2"/>
      <c r="Q2" s="2"/>
      <c r="R2" s="2"/>
      <c r="S2" s="2"/>
      <c r="T2" s="2"/>
    </row>
    <row r="3" spans="1:27" ht="15" customHeight="1">
      <c r="A3" s="2"/>
      <c r="B3" s="22"/>
      <c r="C3" s="23"/>
      <c r="D3" s="23"/>
      <c r="E3" s="23"/>
      <c r="F3" s="23"/>
      <c r="G3" s="24"/>
      <c r="H3" s="3"/>
      <c r="I3" s="2"/>
      <c r="J3" s="2"/>
      <c r="K3" s="18" t="s">
        <v>16</v>
      </c>
      <c r="L3" s="2"/>
      <c r="M3" s="2"/>
      <c r="N3" s="2"/>
      <c r="O3" s="2"/>
      <c r="P3" s="15" t="s">
        <v>7</v>
      </c>
      <c r="Q3" s="15"/>
      <c r="R3" s="15"/>
      <c r="S3" s="15"/>
      <c r="T3" s="15"/>
    </row>
    <row r="4" spans="1:27" ht="15.75" customHeight="1" thickBot="1">
      <c r="A4" s="2"/>
      <c r="B4" s="25"/>
      <c r="C4" s="26"/>
      <c r="D4" s="26"/>
      <c r="E4" s="26"/>
      <c r="F4" s="26"/>
      <c r="G4" s="27"/>
      <c r="H4" s="3"/>
      <c r="I4" s="2"/>
      <c r="J4" s="2"/>
      <c r="K4" s="18"/>
      <c r="L4" s="2"/>
      <c r="M4" s="4"/>
      <c r="N4" s="33" t="s">
        <v>6</v>
      </c>
      <c r="O4" s="2"/>
      <c r="P4" s="15" t="s">
        <v>57</v>
      </c>
      <c r="Q4" s="15"/>
      <c r="R4" s="15"/>
      <c r="S4" s="15"/>
      <c r="T4" s="15"/>
    </row>
    <row r="5" spans="1:27">
      <c r="A5" s="2"/>
      <c r="B5" s="2"/>
      <c r="C5" s="2"/>
      <c r="D5" s="2"/>
      <c r="E5" s="2"/>
      <c r="F5" s="2"/>
      <c r="G5" s="2"/>
      <c r="H5" s="3"/>
      <c r="I5" s="2"/>
      <c r="J5" s="2"/>
      <c r="K5" s="28" t="s">
        <v>19</v>
      </c>
      <c r="L5" s="3"/>
      <c r="M5" s="2"/>
      <c r="N5" s="34"/>
      <c r="O5" s="2"/>
      <c r="P5" s="15" t="s">
        <v>58</v>
      </c>
      <c r="Q5" s="15"/>
      <c r="R5" s="15"/>
      <c r="S5" s="15"/>
      <c r="T5" s="15"/>
    </row>
    <row r="6" spans="1:27">
      <c r="A6" s="2"/>
      <c r="B6" s="2"/>
      <c r="C6" s="2"/>
      <c r="D6" s="2"/>
      <c r="E6" s="2"/>
      <c r="F6" s="2"/>
      <c r="G6" s="2"/>
      <c r="H6" s="3"/>
      <c r="I6" s="2"/>
      <c r="J6" s="2"/>
      <c r="K6" s="28"/>
      <c r="L6" s="3"/>
      <c r="M6" s="2"/>
      <c r="N6" s="2"/>
      <c r="O6" s="2"/>
      <c r="P6" s="15" t="s">
        <v>59</v>
      </c>
      <c r="Q6" s="15"/>
      <c r="R6" s="15"/>
      <c r="S6" s="15"/>
      <c r="T6" s="15"/>
    </row>
    <row r="7" spans="1:27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3"/>
      <c r="M7" s="2"/>
      <c r="N7" s="2"/>
      <c r="O7" s="2"/>
      <c r="P7" s="15" t="s">
        <v>60</v>
      </c>
      <c r="Q7" s="15"/>
      <c r="R7" s="15"/>
      <c r="S7" s="15"/>
      <c r="T7" s="15"/>
    </row>
    <row r="8" spans="1:27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3"/>
      <c r="M8" s="2"/>
      <c r="N8" s="2"/>
      <c r="O8" s="2"/>
      <c r="P8" s="15" t="s">
        <v>63</v>
      </c>
      <c r="Q8" s="15"/>
      <c r="R8" s="15"/>
      <c r="S8" s="15"/>
      <c r="T8" s="15"/>
    </row>
    <row r="9" spans="1:27" ht="15.75" thickBot="1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3"/>
      <c r="M9" s="2"/>
      <c r="N9" s="2"/>
      <c r="O9" s="2"/>
      <c r="P9" s="15" t="s">
        <v>61</v>
      </c>
      <c r="Q9" s="15"/>
      <c r="R9" s="15"/>
      <c r="S9" s="15"/>
      <c r="T9" s="15"/>
    </row>
    <row r="10" spans="1:27">
      <c r="A10" s="2"/>
      <c r="B10" s="2"/>
      <c r="C10" s="2"/>
      <c r="D10" s="2"/>
      <c r="E10" s="2"/>
      <c r="F10" s="37" t="s">
        <v>56</v>
      </c>
      <c r="G10" s="38"/>
      <c r="H10" s="3"/>
      <c r="I10" s="2"/>
      <c r="J10" s="2"/>
      <c r="K10" s="2"/>
      <c r="L10" s="3"/>
      <c r="M10" s="2"/>
      <c r="N10" s="2"/>
      <c r="O10" s="2"/>
      <c r="P10" s="2"/>
      <c r="Q10" s="2"/>
      <c r="R10" s="2"/>
      <c r="S10" s="2"/>
      <c r="T10" s="2"/>
    </row>
    <row r="11" spans="1:27" ht="15" customHeight="1">
      <c r="A11" s="2"/>
      <c r="B11" s="2"/>
      <c r="C11" s="2"/>
      <c r="D11" s="2"/>
      <c r="E11" s="2"/>
      <c r="F11" s="39"/>
      <c r="G11" s="40"/>
      <c r="H11" s="3"/>
      <c r="I11" s="2"/>
      <c r="J11" s="2"/>
      <c r="K11" s="2"/>
      <c r="L11" s="3"/>
      <c r="M11" s="2"/>
      <c r="N11" s="17" t="s">
        <v>14</v>
      </c>
      <c r="O11" s="17"/>
      <c r="P11" s="2"/>
      <c r="Q11" s="32" t="s">
        <v>38</v>
      </c>
      <c r="R11" s="32"/>
      <c r="S11" s="32"/>
      <c r="T11" s="2"/>
      <c r="W11" s="1">
        <f>DATE(R20,R19,R18)</f>
        <v>43100</v>
      </c>
      <c r="X11">
        <f>R16+R17/60</f>
        <v>23.833333333333332</v>
      </c>
    </row>
    <row r="12" spans="1:27" ht="15" customHeight="1" thickBot="1">
      <c r="A12" s="2"/>
      <c r="B12" s="2"/>
      <c r="C12" s="2"/>
      <c r="D12" s="2"/>
      <c r="E12" s="2"/>
      <c r="F12" s="41"/>
      <c r="G12" s="42"/>
      <c r="H12" s="3"/>
      <c r="I12" s="2"/>
      <c r="J12" s="2"/>
      <c r="K12" s="2"/>
      <c r="L12" s="3"/>
      <c r="M12" s="18" t="s">
        <v>17</v>
      </c>
      <c r="N12" s="2"/>
      <c r="O12" s="2"/>
      <c r="P12" s="2"/>
      <c r="Q12" s="32"/>
      <c r="R12" s="32"/>
      <c r="S12" s="32"/>
      <c r="T12" s="2"/>
      <c r="W12" s="1">
        <f>IF(X12&lt;24,W11+H44,W11+H44+1)</f>
        <v>43103</v>
      </c>
      <c r="X12">
        <f>X11+(H45+(H46/60))</f>
        <v>41.849999999999994</v>
      </c>
      <c r="AA12" s="1"/>
    </row>
    <row r="13" spans="1:27" ht="15.75" thickBot="1">
      <c r="A13" s="2"/>
      <c r="B13" s="2"/>
      <c r="C13" s="2"/>
      <c r="D13" s="2"/>
      <c r="E13" s="2"/>
      <c r="F13" s="58" t="s">
        <v>55</v>
      </c>
      <c r="G13" s="59"/>
      <c r="H13" s="3"/>
      <c r="I13" s="2"/>
      <c r="J13" s="2"/>
      <c r="K13" s="2"/>
      <c r="L13" s="3"/>
      <c r="M13" s="18"/>
      <c r="N13" s="2"/>
      <c r="O13" s="4"/>
      <c r="P13" s="34" t="s">
        <v>5</v>
      </c>
      <c r="Q13" s="32"/>
      <c r="R13" s="32"/>
      <c r="S13" s="32"/>
      <c r="T13" s="2"/>
      <c r="X13">
        <f>IF(X12&lt;24,X12,X12-24)</f>
        <v>17.849999999999994</v>
      </c>
    </row>
    <row r="14" spans="1:27">
      <c r="A14" s="2"/>
      <c r="B14" s="2"/>
      <c r="C14" s="2"/>
      <c r="D14" s="2"/>
      <c r="E14" s="2"/>
      <c r="F14" s="60"/>
      <c r="G14" s="61"/>
      <c r="H14" s="3"/>
      <c r="I14" s="2"/>
      <c r="J14" s="2"/>
      <c r="K14" s="2"/>
      <c r="L14" s="3"/>
      <c r="M14" s="28" t="s">
        <v>19</v>
      </c>
      <c r="N14" s="3"/>
      <c r="O14" s="2"/>
      <c r="P14" s="34"/>
      <c r="Q14" s="32"/>
      <c r="R14" s="32"/>
      <c r="S14" s="32"/>
      <c r="T14" s="2"/>
      <c r="X14">
        <f>TRUNC(X13)</f>
        <v>17</v>
      </c>
    </row>
    <row r="15" spans="1:27" ht="15.75" thickBot="1">
      <c r="A15" s="2"/>
      <c r="B15" s="2"/>
      <c r="C15" s="2"/>
      <c r="D15" s="2"/>
      <c r="E15" s="2"/>
      <c r="F15" s="62"/>
      <c r="G15" s="63"/>
      <c r="H15" s="3"/>
      <c r="I15" s="2"/>
      <c r="J15" s="2"/>
      <c r="K15" s="2"/>
      <c r="L15" s="3"/>
      <c r="M15" s="28"/>
      <c r="N15" s="3"/>
      <c r="O15" s="2"/>
      <c r="P15" s="2"/>
      <c r="Q15" s="32"/>
      <c r="R15" s="32"/>
      <c r="S15" s="32"/>
      <c r="T15" s="2"/>
      <c r="X15">
        <f>X13-X14</f>
        <v>0.84999999999999432</v>
      </c>
    </row>
    <row r="16" spans="1:27" ht="15.75" thickBot="1">
      <c r="A16" s="2"/>
      <c r="B16" s="2"/>
      <c r="C16" s="2"/>
      <c r="D16" s="2"/>
      <c r="E16" s="2"/>
      <c r="F16" s="2"/>
      <c r="G16" s="2"/>
      <c r="H16" s="3"/>
      <c r="I16" s="2"/>
      <c r="J16" s="2"/>
      <c r="K16" s="2"/>
      <c r="L16" s="3"/>
      <c r="M16" s="2"/>
      <c r="N16" s="3"/>
      <c r="O16" s="2"/>
      <c r="P16" s="2"/>
      <c r="Q16" s="5" t="s">
        <v>34</v>
      </c>
      <c r="R16" s="13">
        <v>23</v>
      </c>
      <c r="S16" s="2"/>
      <c r="T16" s="2"/>
      <c r="X16">
        <f>X15*60</f>
        <v>50.999999999999659</v>
      </c>
    </row>
    <row r="17" spans="1:20" ht="15.75" thickBot="1">
      <c r="A17" s="2"/>
      <c r="B17" s="2"/>
      <c r="C17" s="2"/>
      <c r="D17" s="2"/>
      <c r="E17" s="2"/>
      <c r="F17" s="8"/>
      <c r="G17" s="8"/>
      <c r="H17" s="7"/>
      <c r="I17" s="8"/>
      <c r="J17" s="8"/>
      <c r="K17" s="8"/>
      <c r="L17" s="7"/>
      <c r="M17" s="8"/>
      <c r="N17" s="7"/>
      <c r="O17" s="29" t="s">
        <v>0</v>
      </c>
      <c r="P17" s="29"/>
      <c r="Q17" s="9" t="s">
        <v>28</v>
      </c>
      <c r="R17" s="13">
        <v>50</v>
      </c>
      <c r="S17" s="2"/>
      <c r="T17" s="2"/>
    </row>
    <row r="18" spans="1:20" ht="15.75" thickBot="1">
      <c r="A18" s="2"/>
      <c r="B18" s="2"/>
      <c r="C18" s="2"/>
      <c r="D18" s="2"/>
      <c r="E18" s="2"/>
      <c r="F18" s="2"/>
      <c r="G18" s="2"/>
      <c r="H18" s="3"/>
      <c r="I18" s="2"/>
      <c r="J18" s="2"/>
      <c r="K18" s="2"/>
      <c r="L18" s="3"/>
      <c r="M18" s="2"/>
      <c r="N18" s="3"/>
      <c r="O18" s="29"/>
      <c r="P18" s="29"/>
      <c r="Q18" s="5" t="s">
        <v>35</v>
      </c>
      <c r="R18" s="13">
        <v>31</v>
      </c>
      <c r="S18" s="2"/>
      <c r="T18" s="2"/>
    </row>
    <row r="19" spans="1:20" ht="15.75" thickBot="1">
      <c r="A19" s="2"/>
      <c r="B19" s="2"/>
      <c r="C19" s="2"/>
      <c r="D19" s="2"/>
      <c r="E19" s="2"/>
      <c r="F19" s="2"/>
      <c r="G19" s="2"/>
      <c r="H19" s="31" t="s">
        <v>2</v>
      </c>
      <c r="I19" s="31"/>
      <c r="J19" s="2"/>
      <c r="K19" s="2"/>
      <c r="L19" s="35" t="s">
        <v>4</v>
      </c>
      <c r="M19" s="31"/>
      <c r="N19" s="31" t="s">
        <v>3</v>
      </c>
      <c r="O19" s="31"/>
      <c r="P19" s="2"/>
      <c r="Q19" s="5" t="s">
        <v>36</v>
      </c>
      <c r="R19" s="13">
        <v>12</v>
      </c>
      <c r="S19" s="2"/>
      <c r="T19" s="2"/>
    </row>
    <row r="20" spans="1:20" ht="15.75" thickBot="1">
      <c r="A20" s="2"/>
      <c r="B20" s="2"/>
      <c r="C20" s="2"/>
      <c r="D20" s="2"/>
      <c r="E20" s="2"/>
      <c r="F20" s="2"/>
      <c r="G20" s="2"/>
      <c r="H20" s="3"/>
      <c r="I20" s="2"/>
      <c r="J20" s="2"/>
      <c r="K20" s="2"/>
      <c r="L20" s="3"/>
      <c r="M20" s="2"/>
      <c r="N20" s="3"/>
      <c r="O20" s="2"/>
      <c r="P20" s="2"/>
      <c r="Q20" s="5" t="s">
        <v>37</v>
      </c>
      <c r="R20" s="13">
        <v>2017</v>
      </c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30" t="s">
        <v>1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2"/>
      <c r="B22" s="2"/>
      <c r="C22" s="2"/>
      <c r="D22" s="2"/>
      <c r="E22" s="2"/>
      <c r="F22" s="2"/>
      <c r="G22" s="2"/>
      <c r="H22" s="30"/>
      <c r="I22" s="30"/>
      <c r="J22" s="2"/>
      <c r="K22" s="2"/>
      <c r="L22" s="2"/>
      <c r="M22" s="2"/>
      <c r="N22" s="2"/>
      <c r="O22" s="2"/>
      <c r="P22" s="2"/>
      <c r="Q22" s="32" t="s">
        <v>39</v>
      </c>
      <c r="R22" s="32"/>
      <c r="S22" s="32"/>
      <c r="T22" s="2"/>
    </row>
    <row r="23" spans="1:20" ht="15" customHeight="1">
      <c r="A23" s="2"/>
      <c r="B23" s="2"/>
      <c r="C23" s="2"/>
      <c r="D23" s="2"/>
      <c r="E23" s="2"/>
      <c r="F23" s="2"/>
      <c r="G23" s="2"/>
      <c r="H23" s="30"/>
      <c r="I23" s="30"/>
      <c r="J23" s="2"/>
      <c r="K23" s="2"/>
      <c r="L23" s="2"/>
      <c r="M23" s="2"/>
      <c r="N23" s="2"/>
      <c r="O23" s="2"/>
      <c r="P23" s="2"/>
      <c r="Q23" s="32"/>
      <c r="R23" s="32"/>
      <c r="S23" s="32"/>
      <c r="T23" s="2"/>
    </row>
    <row r="24" spans="1:20" ht="15" customHeight="1" thickBot="1">
      <c r="A24" s="2"/>
      <c r="B24" s="2"/>
      <c r="C24" s="2"/>
      <c r="D24" s="2"/>
      <c r="E24" s="2"/>
      <c r="F24" s="2"/>
      <c r="G24" s="2"/>
      <c r="H24" s="30"/>
      <c r="I24" s="30"/>
      <c r="J24" s="2"/>
      <c r="K24" s="2"/>
      <c r="L24" s="2"/>
      <c r="M24" s="2"/>
      <c r="N24" s="2"/>
      <c r="O24" s="2"/>
      <c r="P24" s="2"/>
      <c r="Q24" s="32"/>
      <c r="R24" s="32"/>
      <c r="S24" s="32"/>
      <c r="T24" s="2"/>
    </row>
    <row r="25" spans="1:20" ht="15" customHeight="1" thickBot="1">
      <c r="A25" s="2"/>
      <c r="B25" s="5" t="s">
        <v>46</v>
      </c>
      <c r="C25" s="13">
        <v>30</v>
      </c>
      <c r="D25" s="13">
        <v>10</v>
      </c>
      <c r="E25" s="13" t="s">
        <v>20</v>
      </c>
      <c r="F25" s="2"/>
      <c r="G25" s="2"/>
      <c r="H25" s="2"/>
      <c r="I25" s="2"/>
      <c r="J25" s="2"/>
      <c r="K25" s="5" t="s">
        <v>41</v>
      </c>
      <c r="L25" s="13">
        <v>50</v>
      </c>
      <c r="M25" s="13">
        <v>0.5</v>
      </c>
      <c r="N25" s="13" t="s">
        <v>20</v>
      </c>
      <c r="O25" s="2"/>
      <c r="P25" s="2"/>
      <c r="Q25" s="32"/>
      <c r="R25" s="32"/>
      <c r="S25" s="32"/>
      <c r="T25" s="2"/>
    </row>
    <row r="26" spans="1:20" ht="1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2"/>
      <c r="S26" s="32"/>
      <c r="T26" s="2"/>
    </row>
    <row r="27" spans="1:20" ht="15.75" thickBot="1">
      <c r="A27" s="2"/>
      <c r="B27" s="5" t="s">
        <v>45</v>
      </c>
      <c r="C27" s="13">
        <v>5</v>
      </c>
      <c r="D27" s="13">
        <v>0</v>
      </c>
      <c r="E27" s="13" t="s">
        <v>62</v>
      </c>
      <c r="F27" s="2"/>
      <c r="G27" s="2"/>
      <c r="H27" s="2"/>
      <c r="I27" s="2"/>
      <c r="J27" s="2"/>
      <c r="K27" s="5" t="s">
        <v>42</v>
      </c>
      <c r="L27" s="13">
        <v>5</v>
      </c>
      <c r="M27" s="13">
        <v>0</v>
      </c>
      <c r="N27" s="13" t="s">
        <v>52</v>
      </c>
      <c r="O27" s="2"/>
      <c r="P27" s="2"/>
      <c r="Q27" s="32"/>
      <c r="R27" s="32"/>
      <c r="S27" s="32"/>
      <c r="T27" s="2"/>
    </row>
    <row r="28" spans="1:20" ht="15.75" thickBot="1">
      <c r="A28" s="2"/>
      <c r="B28" s="2"/>
      <c r="C28" s="2"/>
      <c r="D28" s="2"/>
      <c r="E28" s="2"/>
      <c r="F28" s="2"/>
      <c r="G28" s="2"/>
      <c r="H28" s="17" t="s">
        <v>22</v>
      </c>
      <c r="I28" s="17"/>
      <c r="J28" s="2"/>
      <c r="K28" s="2"/>
      <c r="L28" s="2"/>
      <c r="M28" s="2"/>
      <c r="N28" s="2"/>
      <c r="O28" s="2"/>
      <c r="P28" s="2"/>
      <c r="Q28" s="9" t="s">
        <v>34</v>
      </c>
      <c r="R28" s="6">
        <f>X14</f>
        <v>17</v>
      </c>
      <c r="S28" s="2"/>
      <c r="T28" s="2"/>
    </row>
    <row r="29" spans="1:20" ht="15.75" thickBot="1">
      <c r="A29" s="2"/>
      <c r="B29" s="2"/>
      <c r="C29" s="5" t="s">
        <v>44</v>
      </c>
      <c r="D29" s="13">
        <v>24</v>
      </c>
      <c r="E29" s="2" t="s">
        <v>21</v>
      </c>
      <c r="F29" s="2"/>
      <c r="G29" s="2"/>
      <c r="H29" s="17"/>
      <c r="I29" s="17"/>
      <c r="J29" s="2"/>
      <c r="K29" s="2"/>
      <c r="L29" s="5" t="s">
        <v>43</v>
      </c>
      <c r="M29" s="13">
        <v>12</v>
      </c>
      <c r="N29" s="2" t="s">
        <v>21</v>
      </c>
      <c r="O29" s="2"/>
      <c r="P29" s="2"/>
      <c r="Q29" s="5" t="s">
        <v>28</v>
      </c>
      <c r="R29" s="6">
        <f>X16</f>
        <v>50.999999999999659</v>
      </c>
      <c r="S29" s="2"/>
      <c r="T29" s="2"/>
    </row>
    <row r="30" spans="1:20" ht="15.75" thickBot="1">
      <c r="A30" s="2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2"/>
      <c r="P30" s="2"/>
      <c r="Q30" s="5" t="s">
        <v>40</v>
      </c>
      <c r="R30" s="14">
        <f>W12</f>
        <v>43103</v>
      </c>
      <c r="S30" s="2"/>
      <c r="T30" s="2"/>
    </row>
    <row r="31" spans="1:20" ht="15.75" hidden="1" thickBot="1">
      <c r="A31" s="2"/>
      <c r="B31" s="2"/>
      <c r="C31" s="2"/>
      <c r="D31" s="16">
        <f xml:space="preserve"> IF(E25="N", C25+D25/60, -(C25+D25/60))</f>
        <v>30.166666666666668</v>
      </c>
      <c r="E31" s="16"/>
      <c r="F31" s="2"/>
      <c r="G31" s="2"/>
      <c r="H31" s="2"/>
      <c r="I31" s="2"/>
      <c r="J31" s="2"/>
      <c r="K31" s="2"/>
      <c r="L31" s="2"/>
      <c r="M31" s="16">
        <f xml:space="preserve"> IF(N25="N", L25+M25/60, -(L25+M25/60))</f>
        <v>50.008333333333333</v>
      </c>
      <c r="N31" s="16"/>
      <c r="O31" s="2"/>
      <c r="P31" s="2"/>
      <c r="Q31" s="5"/>
      <c r="R31" s="2"/>
      <c r="S31" s="2"/>
      <c r="T31" s="2"/>
    </row>
    <row r="32" spans="1:20" ht="15.75" hidden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 thickBot="1">
      <c r="A33" s="2"/>
      <c r="B33" s="2"/>
      <c r="C33" s="2"/>
      <c r="D33" s="16">
        <f xml:space="preserve"> IF(E27="E", C27+D27/60, -(C27+D27/60))</f>
        <v>5</v>
      </c>
      <c r="E33" s="16"/>
      <c r="F33" s="2"/>
      <c r="G33" s="2"/>
      <c r="H33" s="2"/>
      <c r="I33" s="2"/>
      <c r="J33" s="2"/>
      <c r="K33" s="2"/>
      <c r="L33" s="2"/>
      <c r="M33" s="16">
        <f xml:space="preserve"> IF(N27="E", L27+M27/60, -(L27+M27/60))</f>
        <v>-5</v>
      </c>
      <c r="N33" s="16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43" t="s">
        <v>23</v>
      </c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>
      <c r="A35" s="2"/>
      <c r="B35" s="2"/>
      <c r="C35" s="5" t="s">
        <v>25</v>
      </c>
      <c r="D35" s="16">
        <f>D29/COS(RADIANS(D31))</f>
        <v>27.759550907520936</v>
      </c>
      <c r="E35" s="16"/>
      <c r="F35" s="2"/>
      <c r="G35" s="2"/>
      <c r="H35" s="45">
        <f>ABS(M33-D33)</f>
        <v>10</v>
      </c>
      <c r="I35" s="46"/>
      <c r="J35" s="2"/>
      <c r="K35" s="2"/>
      <c r="L35" s="5" t="s">
        <v>26</v>
      </c>
      <c r="M35" s="16">
        <f>M29/COS(RADIANS(M31))</f>
        <v>18.671922590132855</v>
      </c>
      <c r="N35" s="16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43" t="s">
        <v>24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thickBot="1">
      <c r="A37" s="2"/>
      <c r="B37" s="2"/>
      <c r="C37" s="2"/>
      <c r="D37" s="2"/>
      <c r="E37" s="2"/>
      <c r="F37" s="2"/>
      <c r="G37" s="2"/>
      <c r="H37" s="45">
        <f>H35*60</f>
        <v>600</v>
      </c>
      <c r="I37" s="4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17" t="s">
        <v>47</v>
      </c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thickBot="1">
      <c r="A40" s="2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49" t="s">
        <v>49</v>
      </c>
      <c r="N41" s="50"/>
      <c r="O41" s="50"/>
      <c r="P41" s="50"/>
      <c r="Q41" s="50"/>
      <c r="R41" s="50"/>
      <c r="S41" s="51"/>
      <c r="T41" s="2"/>
    </row>
    <row r="42" spans="1:20" ht="15.75" thickBot="1">
      <c r="A42" s="2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52"/>
      <c r="N42" s="53"/>
      <c r="O42" s="53"/>
      <c r="P42" s="53"/>
      <c r="Q42" s="53"/>
      <c r="R42" s="53"/>
      <c r="S42" s="54"/>
      <c r="T42" s="2"/>
    </row>
    <row r="43" spans="1:20" ht="15.75" thickBot="1">
      <c r="A43" s="2"/>
      <c r="B43" s="2"/>
      <c r="C43" s="2"/>
      <c r="D43" s="2"/>
      <c r="E43" s="2"/>
      <c r="F43" s="2"/>
      <c r="G43" s="2"/>
      <c r="H43" s="47">
        <f>IF(D35&gt;M35,H37/(D35-M35), "senza soluzione")</f>
        <v>66.023827014576767</v>
      </c>
      <c r="I43" s="48"/>
      <c r="J43" s="2"/>
      <c r="K43" s="2"/>
      <c r="L43" s="2"/>
      <c r="M43" s="52"/>
      <c r="N43" s="53"/>
      <c r="O43" s="53"/>
      <c r="P43" s="53"/>
      <c r="Q43" s="53"/>
      <c r="R43" s="53"/>
      <c r="S43" s="54"/>
      <c r="T43" s="2"/>
    </row>
    <row r="44" spans="1:20" ht="15.75" thickBot="1">
      <c r="A44" s="2"/>
      <c r="B44" s="2"/>
      <c r="C44" s="2"/>
      <c r="D44" s="2"/>
      <c r="E44" s="2"/>
      <c r="F44" s="2"/>
      <c r="G44" s="2"/>
      <c r="H44" s="10">
        <f>IF(H43&lt;24, 0, TRUNC(H43/24))</f>
        <v>2</v>
      </c>
      <c r="I44" s="11" t="s">
        <v>53</v>
      </c>
      <c r="J44" s="2"/>
      <c r="K44" s="2"/>
      <c r="L44" s="2"/>
      <c r="M44" s="52"/>
      <c r="N44" s="53"/>
      <c r="O44" s="53"/>
      <c r="P44" s="53"/>
      <c r="Q44" s="53"/>
      <c r="R44" s="53"/>
      <c r="S44" s="54"/>
      <c r="T44" s="2"/>
    </row>
    <row r="45" spans="1:20" ht="15.75" thickBot="1">
      <c r="A45" s="2"/>
      <c r="B45" s="2"/>
      <c r="C45" s="2"/>
      <c r="D45" s="2"/>
      <c r="E45" s="2"/>
      <c r="F45" s="2"/>
      <c r="G45" s="2"/>
      <c r="H45" s="6">
        <f>TRUNC(IF((TRUNC(H43))&lt;24, (tronca (H43)), ((H43/24)- TRUNC(H43/24))*24))</f>
        <v>18</v>
      </c>
      <c r="I45" s="2" t="s">
        <v>27</v>
      </c>
      <c r="J45" s="2"/>
      <c r="K45" s="2"/>
      <c r="L45" s="2"/>
      <c r="M45" s="52"/>
      <c r="N45" s="53"/>
      <c r="O45" s="53"/>
      <c r="P45" s="53"/>
      <c r="Q45" s="53"/>
      <c r="R45" s="53"/>
      <c r="S45" s="54"/>
      <c r="T45" s="2"/>
    </row>
    <row r="46" spans="1:20" ht="15.75" thickBot="1">
      <c r="A46" s="2"/>
      <c r="B46" s="2"/>
      <c r="C46" s="2"/>
      <c r="D46" s="2"/>
      <c r="E46" s="2"/>
      <c r="F46" s="2"/>
      <c r="G46" s="2"/>
      <c r="H46" s="6">
        <f>TRUNC((H43-(TRUNC(H43)))*60)</f>
        <v>1</v>
      </c>
      <c r="I46" s="2" t="s">
        <v>28</v>
      </c>
      <c r="J46" s="2"/>
      <c r="K46" s="2"/>
      <c r="L46" s="2"/>
      <c r="M46" s="52"/>
      <c r="N46" s="53"/>
      <c r="O46" s="53"/>
      <c r="P46" s="53"/>
      <c r="Q46" s="53"/>
      <c r="R46" s="53"/>
      <c r="S46" s="54"/>
      <c r="T46" s="2"/>
    </row>
    <row r="47" spans="1:20" ht="15.75" thickBot="1">
      <c r="A47" s="2"/>
      <c r="B47" s="2"/>
      <c r="C47" s="2"/>
      <c r="D47" s="2"/>
      <c r="E47" s="2"/>
      <c r="F47" s="2"/>
      <c r="G47" s="2"/>
      <c r="H47" s="6">
        <f>TRUNC((((H43-TRUNC(H43))*60)-H46)*60)</f>
        <v>25</v>
      </c>
      <c r="I47" s="2" t="s">
        <v>29</v>
      </c>
      <c r="J47" s="2"/>
      <c r="K47" s="2"/>
      <c r="L47" s="2"/>
      <c r="M47" s="52"/>
      <c r="N47" s="53"/>
      <c r="O47" s="53"/>
      <c r="P47" s="53"/>
      <c r="Q47" s="53"/>
      <c r="R47" s="53"/>
      <c r="S47" s="54"/>
      <c r="T47" s="2"/>
    </row>
    <row r="48" spans="1:20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5"/>
      <c r="N48" s="56"/>
      <c r="O48" s="56"/>
      <c r="P48" s="56"/>
      <c r="Q48" s="56"/>
      <c r="R48" s="56"/>
      <c r="S48" s="57"/>
      <c r="T48" s="2"/>
    </row>
    <row r="49" spans="1:25">
      <c r="A49" s="2"/>
      <c r="B49" s="2"/>
      <c r="C49" s="2"/>
      <c r="D49" s="2"/>
      <c r="E49" s="2"/>
      <c r="F49" s="2"/>
      <c r="G49" s="2"/>
      <c r="H49" s="17" t="s">
        <v>30</v>
      </c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5">
      <c r="A50" s="2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5">
      <c r="A51" s="2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5">
      <c r="A52" s="2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5">
      <c r="A53" s="2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>
      <c r="A54" s="2"/>
      <c r="B54" s="2"/>
      <c r="C54" s="2"/>
      <c r="D54" s="2"/>
      <c r="E54" s="2"/>
      <c r="F54" s="2"/>
      <c r="G54" s="2"/>
      <c r="H54" s="16">
        <f>M33-(H43*M35)/60</f>
        <v>-25.546529785341662</v>
      </c>
      <c r="I54" s="16"/>
      <c r="J54" s="2" t="s">
        <v>15</v>
      </c>
      <c r="K54" s="2" t="s">
        <v>31</v>
      </c>
      <c r="L54" s="30" t="s">
        <v>32</v>
      </c>
      <c r="M54" s="30"/>
      <c r="N54" s="2"/>
      <c r="O54" s="2"/>
      <c r="P54" s="2"/>
      <c r="Q54" s="2"/>
      <c r="R54" s="2"/>
      <c r="S54" s="2"/>
      <c r="T54" s="2"/>
    </row>
    <row r="55" spans="1:25" ht="15.75" thickBot="1">
      <c r="A55" s="2"/>
      <c r="B55" s="2"/>
      <c r="C55" s="2"/>
      <c r="D55" s="2"/>
      <c r="E55" s="2"/>
      <c r="F55" s="2"/>
      <c r="G55" s="2"/>
      <c r="H55" s="18">
        <f>D33-(H43*D35/60)</f>
        <v>-25.546529785341662</v>
      </c>
      <c r="I55" s="18"/>
      <c r="J55" s="2" t="s">
        <v>14</v>
      </c>
      <c r="K55" s="2" t="s">
        <v>31</v>
      </c>
      <c r="L55" s="30"/>
      <c r="M55" s="30"/>
      <c r="N55" s="2"/>
      <c r="O55" s="2"/>
      <c r="P55" s="2"/>
      <c r="Q55" s="2"/>
      <c r="R55" s="2"/>
      <c r="S55" s="2"/>
      <c r="T55" s="2"/>
      <c r="Y55">
        <f>ABS(H54)</f>
        <v>25.546529785341662</v>
      </c>
    </row>
    <row r="56" spans="1:25" ht="15.75" thickBot="1">
      <c r="A56" s="2"/>
      <c r="B56" s="2"/>
      <c r="C56" s="2"/>
      <c r="D56" s="2"/>
      <c r="E56" s="2"/>
      <c r="F56" s="2"/>
      <c r="G56" s="2"/>
      <c r="H56" s="12">
        <f>Y56</f>
        <v>25</v>
      </c>
      <c r="I56" s="2" t="s">
        <v>23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Y56" s="12">
        <f>TRUNC(Y55)</f>
        <v>25</v>
      </c>
    </row>
    <row r="57" spans="1:25" ht="15.75" thickBot="1">
      <c r="A57" s="2"/>
      <c r="B57" s="2"/>
      <c r="C57" s="2"/>
      <c r="D57" s="2"/>
      <c r="E57" s="2"/>
      <c r="F57" s="2"/>
      <c r="G57" s="2"/>
      <c r="H57" s="12">
        <f t="shared" ref="H57:H58" si="0">Y57</f>
        <v>32</v>
      </c>
      <c r="I57" s="2" t="s">
        <v>24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Y57" s="12">
        <f>TRUNC((Y55-Y56)*60)</f>
        <v>32</v>
      </c>
    </row>
    <row r="58" spans="1:25" ht="15.75" thickBot="1">
      <c r="A58" s="2"/>
      <c r="B58" s="2"/>
      <c r="C58" s="2"/>
      <c r="D58" s="2"/>
      <c r="E58" s="2"/>
      <c r="F58" s="2"/>
      <c r="G58" s="2"/>
      <c r="H58" s="12">
        <f t="shared" si="0"/>
        <v>47</v>
      </c>
      <c r="I58" s="2" t="s">
        <v>29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Y58" s="12">
        <f>TRUNC((((Y55-Y56)*60)-Y57)*60)</f>
        <v>47</v>
      </c>
    </row>
    <row r="59" spans="1:25" ht="15.75" thickBot="1">
      <c r="A59" s="2"/>
      <c r="B59" s="2"/>
      <c r="C59" s="2"/>
      <c r="D59" s="2"/>
      <c r="E59" s="2"/>
      <c r="F59" s="2"/>
      <c r="G59" s="2"/>
      <c r="H59" s="12" t="str">
        <f>IF(H55&gt;0,"E", IF(H55=0," ","W"))</f>
        <v>W</v>
      </c>
      <c r="I59" s="2" t="s">
        <v>33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6">
    <mergeCell ref="B2:G4"/>
    <mergeCell ref="L2:M2"/>
    <mergeCell ref="K3:K4"/>
    <mergeCell ref="N4:N5"/>
    <mergeCell ref="K5:K6"/>
    <mergeCell ref="M12:M13"/>
    <mergeCell ref="P13:P14"/>
    <mergeCell ref="M14:M15"/>
    <mergeCell ref="Q11:S15"/>
    <mergeCell ref="F10:G12"/>
    <mergeCell ref="F13:G15"/>
    <mergeCell ref="N11:O11"/>
    <mergeCell ref="O17:P18"/>
    <mergeCell ref="H19:I19"/>
    <mergeCell ref="L19:M19"/>
    <mergeCell ref="H21:I24"/>
    <mergeCell ref="Q22:S27"/>
    <mergeCell ref="D31:E31"/>
    <mergeCell ref="M31:N31"/>
    <mergeCell ref="D33:E33"/>
    <mergeCell ref="M33:N33"/>
    <mergeCell ref="H34:I34"/>
    <mergeCell ref="D35:E35"/>
    <mergeCell ref="H35:I35"/>
    <mergeCell ref="M35:N35"/>
    <mergeCell ref="H36:I36"/>
    <mergeCell ref="H37:I37"/>
    <mergeCell ref="H49:I53"/>
    <mergeCell ref="H54:I54"/>
    <mergeCell ref="L54:M55"/>
    <mergeCell ref="H55:I55"/>
    <mergeCell ref="N19:O19"/>
    <mergeCell ref="H39:I42"/>
    <mergeCell ref="M41:S48"/>
    <mergeCell ref="H43:I43"/>
    <mergeCell ref="H28:I3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zoomScaleNormal="100" workbookViewId="0">
      <selection activeCell="T12" sqref="T12"/>
    </sheetView>
  </sheetViews>
  <sheetFormatPr defaultRowHeight="15"/>
  <cols>
    <col min="1" max="1" width="4.5703125" customWidth="1"/>
    <col min="18" max="18" width="10.7109375" bestFit="1" customWidth="1"/>
    <col min="21" max="22" width="0" hidden="1" customWidth="1"/>
    <col min="23" max="23" width="11.42578125" hidden="1" customWidth="1"/>
    <col min="24" max="25" width="0" hidden="1" customWidth="1"/>
    <col min="27" max="27" width="10.7109375" bestFit="1" customWidth="1"/>
  </cols>
  <sheetData>
    <row r="1" spans="1:27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5" customHeight="1">
      <c r="A2" s="2"/>
      <c r="B2" s="19" t="s">
        <v>48</v>
      </c>
      <c r="C2" s="20"/>
      <c r="D2" s="20"/>
      <c r="E2" s="20"/>
      <c r="F2" s="20"/>
      <c r="G2" s="21"/>
      <c r="H2" s="2"/>
      <c r="I2" s="2"/>
      <c r="J2" s="2"/>
      <c r="K2" s="2"/>
      <c r="L2" s="17" t="s">
        <v>15</v>
      </c>
      <c r="M2" s="17"/>
      <c r="N2" s="2"/>
      <c r="O2" s="2"/>
      <c r="P2" s="2"/>
      <c r="Q2" s="2"/>
      <c r="R2" s="2"/>
      <c r="S2" s="2"/>
      <c r="T2" s="2"/>
    </row>
    <row r="3" spans="1:27" ht="15" customHeight="1">
      <c r="A3" s="2"/>
      <c r="B3" s="22"/>
      <c r="C3" s="23"/>
      <c r="D3" s="23"/>
      <c r="E3" s="23"/>
      <c r="F3" s="23"/>
      <c r="G3" s="24"/>
      <c r="H3" s="3"/>
      <c r="I3" s="2"/>
      <c r="J3" s="2"/>
      <c r="K3" s="18" t="s">
        <v>16</v>
      </c>
      <c r="L3" s="2"/>
      <c r="M3" s="2"/>
      <c r="N3" s="2"/>
      <c r="O3" s="2"/>
      <c r="P3" s="15" t="s">
        <v>7</v>
      </c>
      <c r="Q3" s="15"/>
      <c r="R3" s="15"/>
      <c r="S3" s="15"/>
      <c r="T3" s="15"/>
    </row>
    <row r="4" spans="1:27" ht="15.75" customHeight="1" thickBot="1">
      <c r="A4" s="2"/>
      <c r="B4" s="25"/>
      <c r="C4" s="26"/>
      <c r="D4" s="26"/>
      <c r="E4" s="26"/>
      <c r="F4" s="26"/>
      <c r="G4" s="27"/>
      <c r="H4" s="3"/>
      <c r="I4" s="2"/>
      <c r="J4" s="2"/>
      <c r="K4" s="18"/>
      <c r="L4" s="2"/>
      <c r="M4" s="4"/>
      <c r="N4" s="33" t="s">
        <v>6</v>
      </c>
      <c r="O4" s="2"/>
      <c r="P4" s="15" t="s">
        <v>65</v>
      </c>
      <c r="Q4" s="15"/>
      <c r="R4" s="15"/>
      <c r="S4" s="15"/>
      <c r="T4" s="15"/>
    </row>
    <row r="5" spans="1:27">
      <c r="A5" s="2"/>
      <c r="B5" s="2"/>
      <c r="C5" s="2"/>
      <c r="D5" s="2"/>
      <c r="E5" s="2"/>
      <c r="F5" s="2"/>
      <c r="G5" s="2"/>
      <c r="H5" s="3"/>
      <c r="I5" s="2"/>
      <c r="J5" s="2"/>
      <c r="K5" s="28" t="s">
        <v>19</v>
      </c>
      <c r="L5" s="3"/>
      <c r="M5" s="2"/>
      <c r="N5" s="34"/>
      <c r="O5" s="2"/>
      <c r="P5" s="15" t="s">
        <v>58</v>
      </c>
      <c r="Q5" s="15"/>
      <c r="R5" s="15"/>
      <c r="S5" s="15"/>
      <c r="T5" s="15"/>
    </row>
    <row r="6" spans="1:27">
      <c r="A6" s="2"/>
      <c r="B6" s="2"/>
      <c r="C6" s="2"/>
      <c r="D6" s="2"/>
      <c r="E6" s="2"/>
      <c r="F6" s="2"/>
      <c r="G6" s="2"/>
      <c r="H6" s="3"/>
      <c r="I6" s="2"/>
      <c r="J6" s="2"/>
      <c r="K6" s="28"/>
      <c r="L6" s="3"/>
      <c r="M6" s="2"/>
      <c r="N6" s="2"/>
      <c r="O6" s="2"/>
      <c r="P6" s="15" t="s">
        <v>59</v>
      </c>
      <c r="Q6" s="15"/>
      <c r="R6" s="15"/>
      <c r="S6" s="15"/>
      <c r="T6" s="15"/>
    </row>
    <row r="7" spans="1:27">
      <c r="A7" s="2"/>
      <c r="B7" s="2"/>
      <c r="C7" s="2"/>
      <c r="D7" s="2"/>
      <c r="E7" s="2"/>
      <c r="F7" s="2"/>
      <c r="G7" s="2"/>
      <c r="H7" s="3"/>
      <c r="I7" s="2"/>
      <c r="J7" s="2"/>
      <c r="K7" s="2"/>
      <c r="L7" s="3"/>
      <c r="M7" s="2"/>
      <c r="N7" s="2"/>
      <c r="O7" s="2"/>
      <c r="P7" s="15" t="s">
        <v>66</v>
      </c>
      <c r="Q7" s="15"/>
      <c r="R7" s="15"/>
      <c r="S7" s="15"/>
      <c r="T7" s="15"/>
    </row>
    <row r="8" spans="1:27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3"/>
      <c r="M8" s="2"/>
      <c r="N8" s="2"/>
      <c r="O8" s="2"/>
      <c r="P8" s="15" t="s">
        <v>69</v>
      </c>
      <c r="Q8" s="15"/>
      <c r="R8" s="15"/>
      <c r="S8" s="15"/>
      <c r="T8" s="15"/>
    </row>
    <row r="9" spans="1:27" ht="15.75" thickBot="1">
      <c r="A9" s="2"/>
      <c r="B9" s="2"/>
      <c r="C9" s="2"/>
      <c r="D9" s="2"/>
      <c r="E9" s="2"/>
      <c r="F9" s="2"/>
      <c r="G9" s="2"/>
      <c r="H9" s="3"/>
      <c r="I9" s="2"/>
      <c r="J9" s="2"/>
      <c r="K9" s="2"/>
      <c r="L9" s="3"/>
      <c r="M9" s="2"/>
      <c r="N9" s="2"/>
      <c r="O9" s="2"/>
      <c r="P9" s="15" t="s">
        <v>61</v>
      </c>
      <c r="Q9" s="15"/>
      <c r="R9" s="15"/>
      <c r="S9" s="15"/>
      <c r="T9" s="15"/>
    </row>
    <row r="10" spans="1:27">
      <c r="A10" s="2"/>
      <c r="B10" s="2"/>
      <c r="C10" s="2"/>
      <c r="D10" s="2"/>
      <c r="E10" s="2"/>
      <c r="F10" s="37" t="s">
        <v>56</v>
      </c>
      <c r="G10" s="38"/>
      <c r="H10" s="3"/>
      <c r="I10" s="2"/>
      <c r="J10" s="2"/>
      <c r="K10" s="2"/>
      <c r="L10" s="3"/>
      <c r="M10" s="2"/>
      <c r="N10" s="2"/>
      <c r="O10" s="2"/>
      <c r="P10" s="2"/>
      <c r="Q10" s="2"/>
      <c r="R10" s="2"/>
      <c r="S10" s="2"/>
      <c r="T10" s="2"/>
    </row>
    <row r="11" spans="1:27" ht="15" customHeight="1">
      <c r="A11" s="2"/>
      <c r="B11" s="2"/>
      <c r="C11" s="2"/>
      <c r="D11" s="2"/>
      <c r="E11" s="2"/>
      <c r="F11" s="39"/>
      <c r="G11" s="40"/>
      <c r="H11" s="3"/>
      <c r="I11" s="2"/>
      <c r="J11" s="17" t="s">
        <v>14</v>
      </c>
      <c r="K11" s="17"/>
      <c r="L11" s="3"/>
      <c r="M11" s="2"/>
      <c r="N11" s="2"/>
      <c r="O11" s="2"/>
      <c r="P11" s="2"/>
      <c r="Q11" s="32" t="s">
        <v>38</v>
      </c>
      <c r="R11" s="32"/>
      <c r="S11" s="32"/>
      <c r="T11" s="2"/>
      <c r="W11" s="1">
        <f>DATE(R20,R19,R18)</f>
        <v>43100</v>
      </c>
      <c r="X11">
        <f>R16+R17/60</f>
        <v>23.833333333333332</v>
      </c>
    </row>
    <row r="12" spans="1:27" ht="15" customHeight="1" thickBot="1">
      <c r="A12" s="2"/>
      <c r="B12" s="2"/>
      <c r="C12" s="2"/>
      <c r="D12" s="2"/>
      <c r="E12" s="2"/>
      <c r="F12" s="41"/>
      <c r="G12" s="42"/>
      <c r="H12" s="3"/>
      <c r="I12" s="18" t="s">
        <v>17</v>
      </c>
      <c r="J12" s="2"/>
      <c r="K12" s="2"/>
      <c r="L12" s="3"/>
      <c r="M12" s="2"/>
      <c r="N12" s="2"/>
      <c r="O12" s="2"/>
      <c r="P12" s="2"/>
      <c r="Q12" s="32"/>
      <c r="R12" s="32"/>
      <c r="S12" s="32"/>
      <c r="T12" s="2"/>
      <c r="W12" s="1">
        <f>IF(X12&lt;24,W11+H44,W11+H44+1)</f>
        <v>43102</v>
      </c>
      <c r="X12">
        <f>X11+(H45+(H46/60))</f>
        <v>25.4</v>
      </c>
      <c r="AA12" s="1"/>
    </row>
    <row r="13" spans="1:27" ht="15.75" thickBot="1">
      <c r="A13" s="2"/>
      <c r="B13" s="2"/>
      <c r="C13" s="2"/>
      <c r="D13" s="2"/>
      <c r="E13" s="2"/>
      <c r="F13" s="58" t="s">
        <v>64</v>
      </c>
      <c r="G13" s="59"/>
      <c r="H13" s="3"/>
      <c r="I13" s="18"/>
      <c r="J13" s="2"/>
      <c r="K13" s="4"/>
      <c r="L13" s="65" t="s">
        <v>5</v>
      </c>
      <c r="M13" s="2"/>
      <c r="N13" s="2"/>
      <c r="O13" s="2"/>
      <c r="P13" s="2"/>
      <c r="Q13" s="32"/>
      <c r="R13" s="32"/>
      <c r="S13" s="32"/>
      <c r="T13" s="2"/>
      <c r="X13">
        <f>IF(X12&lt;24,X12,X12-24)</f>
        <v>1.3999999999999986</v>
      </c>
    </row>
    <row r="14" spans="1:27">
      <c r="A14" s="2"/>
      <c r="B14" s="2"/>
      <c r="C14" s="2"/>
      <c r="D14" s="2"/>
      <c r="E14" s="2"/>
      <c r="F14" s="60"/>
      <c r="G14" s="61"/>
      <c r="H14" s="3"/>
      <c r="I14" s="28" t="s">
        <v>19</v>
      </c>
      <c r="J14" s="3"/>
      <c r="K14" s="2"/>
      <c r="L14" s="65"/>
      <c r="M14" s="2"/>
      <c r="N14" s="2"/>
      <c r="O14" s="2"/>
      <c r="P14" s="2"/>
      <c r="Q14" s="32"/>
      <c r="R14" s="32"/>
      <c r="S14" s="32"/>
      <c r="T14" s="2"/>
      <c r="X14">
        <f>TRUNC(X13)</f>
        <v>1</v>
      </c>
    </row>
    <row r="15" spans="1:27" ht="15.75" thickBot="1">
      <c r="A15" s="2"/>
      <c r="B15" s="2"/>
      <c r="C15" s="2"/>
      <c r="D15" s="2"/>
      <c r="E15" s="2"/>
      <c r="F15" s="62"/>
      <c r="G15" s="63"/>
      <c r="H15" s="3"/>
      <c r="I15" s="28"/>
      <c r="J15" s="3"/>
      <c r="K15" s="2"/>
      <c r="L15" s="3"/>
      <c r="M15" s="2"/>
      <c r="N15" s="2"/>
      <c r="O15" s="2"/>
      <c r="P15" s="2"/>
      <c r="Q15" s="32"/>
      <c r="R15" s="32"/>
      <c r="S15" s="32"/>
      <c r="T15" s="2"/>
      <c r="X15">
        <f>X13-X14</f>
        <v>0.39999999999999858</v>
      </c>
    </row>
    <row r="16" spans="1:27" ht="15.75" thickBot="1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2"/>
      <c r="Q16" s="5" t="s">
        <v>34</v>
      </c>
      <c r="R16" s="13">
        <v>23</v>
      </c>
      <c r="S16" s="2"/>
      <c r="T16" s="2"/>
      <c r="X16">
        <f>X15*60</f>
        <v>23.999999999999915</v>
      </c>
    </row>
    <row r="17" spans="1:20" ht="15.75" thickBot="1">
      <c r="A17" s="2"/>
      <c r="B17" s="2"/>
      <c r="C17" s="2"/>
      <c r="D17" s="2"/>
      <c r="E17" s="2"/>
      <c r="F17" s="8"/>
      <c r="G17" s="8"/>
      <c r="H17" s="7"/>
      <c r="I17" s="8"/>
      <c r="J17" s="7"/>
      <c r="K17" s="8"/>
      <c r="L17" s="7"/>
      <c r="M17" s="8"/>
      <c r="N17" s="8"/>
      <c r="O17" s="29" t="s">
        <v>0</v>
      </c>
      <c r="P17" s="29"/>
      <c r="Q17" s="9" t="s">
        <v>28</v>
      </c>
      <c r="R17" s="13">
        <v>50</v>
      </c>
      <c r="S17" s="2"/>
      <c r="T17" s="2"/>
    </row>
    <row r="18" spans="1:20" ht="15.75" thickBot="1">
      <c r="A18" s="2"/>
      <c r="B18" s="2"/>
      <c r="C18" s="2"/>
      <c r="D18" s="2"/>
      <c r="E18" s="2"/>
      <c r="F18" s="2"/>
      <c r="G18" s="2"/>
      <c r="H18" s="3"/>
      <c r="I18" s="2"/>
      <c r="J18" s="3"/>
      <c r="K18" s="2"/>
      <c r="L18" s="3"/>
      <c r="M18" s="2"/>
      <c r="N18" s="2"/>
      <c r="O18" s="29"/>
      <c r="P18" s="29"/>
      <c r="Q18" s="5" t="s">
        <v>35</v>
      </c>
      <c r="R18" s="13">
        <v>31</v>
      </c>
      <c r="S18" s="2"/>
      <c r="T18" s="2"/>
    </row>
    <row r="19" spans="1:20" ht="15.75" thickBot="1">
      <c r="A19" s="2"/>
      <c r="B19" s="2"/>
      <c r="C19" s="2"/>
      <c r="D19" s="2"/>
      <c r="E19" s="2"/>
      <c r="F19" s="2"/>
      <c r="G19" s="2"/>
      <c r="H19" s="31" t="s">
        <v>2</v>
      </c>
      <c r="I19" s="31"/>
      <c r="J19" s="31" t="s">
        <v>3</v>
      </c>
      <c r="K19" s="31"/>
      <c r="L19" s="35" t="s">
        <v>4</v>
      </c>
      <c r="M19" s="31"/>
      <c r="N19" s="2"/>
      <c r="O19" s="2"/>
      <c r="P19" s="2"/>
      <c r="Q19" s="5" t="s">
        <v>36</v>
      </c>
      <c r="R19" s="13">
        <v>12</v>
      </c>
      <c r="S19" s="2"/>
      <c r="T19" s="2"/>
    </row>
    <row r="20" spans="1:20" ht="15.75" thickBot="1">
      <c r="A20" s="2"/>
      <c r="B20" s="2"/>
      <c r="C20" s="2"/>
      <c r="D20" s="2"/>
      <c r="E20" s="2"/>
      <c r="F20" s="2"/>
      <c r="G20" s="2"/>
      <c r="H20" s="3"/>
      <c r="I20" s="2"/>
      <c r="J20" s="3"/>
      <c r="K20" s="2"/>
      <c r="L20" s="3"/>
      <c r="M20" s="2"/>
      <c r="N20" s="2"/>
      <c r="O20" s="2"/>
      <c r="P20" s="2"/>
      <c r="Q20" s="5" t="s">
        <v>37</v>
      </c>
      <c r="R20" s="13">
        <v>2017</v>
      </c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30" t="s">
        <v>1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2"/>
      <c r="B22" s="2"/>
      <c r="C22" s="2"/>
      <c r="D22" s="2"/>
      <c r="E22" s="2"/>
      <c r="F22" s="2"/>
      <c r="G22" s="2"/>
      <c r="H22" s="30"/>
      <c r="I22" s="30"/>
      <c r="J22" s="2"/>
      <c r="K22" s="2"/>
      <c r="L22" s="2"/>
      <c r="M22" s="2"/>
      <c r="N22" s="2"/>
      <c r="O22" s="2"/>
      <c r="P22" s="2"/>
      <c r="Q22" s="32" t="s">
        <v>39</v>
      </c>
      <c r="R22" s="32"/>
      <c r="S22" s="32"/>
      <c r="T22" s="2"/>
    </row>
    <row r="23" spans="1:20" ht="15" customHeight="1">
      <c r="A23" s="2"/>
      <c r="B23" s="2"/>
      <c r="C23" s="2"/>
      <c r="D23" s="2"/>
      <c r="E23" s="2"/>
      <c r="F23" s="2"/>
      <c r="G23" s="2"/>
      <c r="H23" s="30"/>
      <c r="I23" s="30"/>
      <c r="J23" s="2"/>
      <c r="K23" s="2"/>
      <c r="L23" s="2"/>
      <c r="M23" s="2"/>
      <c r="N23" s="2"/>
      <c r="O23" s="2"/>
      <c r="P23" s="2"/>
      <c r="Q23" s="32"/>
      <c r="R23" s="32"/>
      <c r="S23" s="32"/>
      <c r="T23" s="2"/>
    </row>
    <row r="24" spans="1:20" ht="15" customHeight="1" thickBot="1">
      <c r="A24" s="2"/>
      <c r="B24" s="2"/>
      <c r="C24" s="2"/>
      <c r="D24" s="2"/>
      <c r="E24" s="2"/>
      <c r="F24" s="2"/>
      <c r="G24" s="2"/>
      <c r="H24" s="30"/>
      <c r="I24" s="30"/>
      <c r="J24" s="2"/>
      <c r="K24" s="2"/>
      <c r="L24" s="2"/>
      <c r="M24" s="2"/>
      <c r="N24" s="2"/>
      <c r="O24" s="2"/>
      <c r="P24" s="2"/>
      <c r="Q24" s="32"/>
      <c r="R24" s="32"/>
      <c r="S24" s="32"/>
      <c r="T24" s="2"/>
    </row>
    <row r="25" spans="1:20" ht="15" customHeight="1" thickBot="1">
      <c r="A25" s="2"/>
      <c r="B25" s="5" t="s">
        <v>46</v>
      </c>
      <c r="C25" s="13">
        <v>30</v>
      </c>
      <c r="D25" s="13">
        <v>10</v>
      </c>
      <c r="E25" s="13" t="s">
        <v>20</v>
      </c>
      <c r="F25" s="2"/>
      <c r="G25" s="2"/>
      <c r="H25" s="2"/>
      <c r="I25" s="2"/>
      <c r="J25" s="2"/>
      <c r="K25" s="5" t="s">
        <v>41</v>
      </c>
      <c r="L25" s="13">
        <v>50</v>
      </c>
      <c r="M25" s="13">
        <v>0.5</v>
      </c>
      <c r="N25" s="13" t="s">
        <v>20</v>
      </c>
      <c r="O25" s="2"/>
      <c r="P25" s="2"/>
      <c r="Q25" s="32"/>
      <c r="R25" s="32"/>
      <c r="S25" s="32"/>
      <c r="T25" s="2"/>
    </row>
    <row r="26" spans="1:20" ht="1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2"/>
      <c r="S26" s="32"/>
      <c r="T26" s="2"/>
    </row>
    <row r="27" spans="1:20" ht="15.75" thickBot="1">
      <c r="A27" s="2"/>
      <c r="B27" s="5" t="s">
        <v>45</v>
      </c>
      <c r="C27" s="13">
        <v>5</v>
      </c>
      <c r="D27" s="13">
        <v>0</v>
      </c>
      <c r="E27" s="13" t="s">
        <v>52</v>
      </c>
      <c r="F27" s="2"/>
      <c r="G27" s="2"/>
      <c r="H27" s="2"/>
      <c r="I27" s="2"/>
      <c r="J27" s="2"/>
      <c r="K27" s="5" t="s">
        <v>42</v>
      </c>
      <c r="L27" s="13">
        <v>5</v>
      </c>
      <c r="M27" s="13">
        <v>0</v>
      </c>
      <c r="N27" s="13" t="s">
        <v>62</v>
      </c>
      <c r="O27" s="2"/>
      <c r="P27" s="2"/>
      <c r="Q27" s="32"/>
      <c r="R27" s="32"/>
      <c r="S27" s="32"/>
      <c r="T27" s="2"/>
    </row>
    <row r="28" spans="1:20" ht="15.75" thickBot="1">
      <c r="A28" s="2"/>
      <c r="B28" s="2"/>
      <c r="C28" s="2"/>
      <c r="D28" s="2"/>
      <c r="E28" s="2"/>
      <c r="F28" s="2"/>
      <c r="G28" s="2"/>
      <c r="H28" s="17" t="s">
        <v>22</v>
      </c>
      <c r="I28" s="17"/>
      <c r="J28" s="2"/>
      <c r="K28" s="2"/>
      <c r="L28" s="2"/>
      <c r="M28" s="2"/>
      <c r="N28" s="2"/>
      <c r="O28" s="2"/>
      <c r="P28" s="2"/>
      <c r="Q28" s="9" t="s">
        <v>34</v>
      </c>
      <c r="R28" s="6">
        <f>X14</f>
        <v>1</v>
      </c>
      <c r="S28" s="2"/>
      <c r="T28" s="2"/>
    </row>
    <row r="29" spans="1:20" ht="15.75" thickBot="1">
      <c r="A29" s="2"/>
      <c r="B29" s="2"/>
      <c r="C29" s="5" t="s">
        <v>44</v>
      </c>
      <c r="D29" s="13">
        <v>12</v>
      </c>
      <c r="E29" s="2" t="s">
        <v>21</v>
      </c>
      <c r="F29" s="2"/>
      <c r="G29" s="2"/>
      <c r="H29" s="17"/>
      <c r="I29" s="17"/>
      <c r="J29" s="2"/>
      <c r="K29" s="2"/>
      <c r="L29" s="5" t="s">
        <v>43</v>
      </c>
      <c r="M29" s="13">
        <v>24</v>
      </c>
      <c r="N29" s="2" t="s">
        <v>21</v>
      </c>
      <c r="O29" s="2"/>
      <c r="P29" s="2"/>
      <c r="Q29" s="5" t="s">
        <v>28</v>
      </c>
      <c r="R29" s="6">
        <f>X16</f>
        <v>23.999999999999915</v>
      </c>
      <c r="S29" s="2"/>
      <c r="T29" s="2"/>
    </row>
    <row r="30" spans="1:20" ht="15.75" thickBot="1">
      <c r="A30" s="2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2"/>
      <c r="P30" s="2"/>
      <c r="Q30" s="5" t="s">
        <v>40</v>
      </c>
      <c r="R30" s="14">
        <f>W12</f>
        <v>43102</v>
      </c>
      <c r="S30" s="2"/>
      <c r="T30" s="2"/>
    </row>
    <row r="31" spans="1:20" ht="15.75" hidden="1" thickBot="1">
      <c r="A31" s="2"/>
      <c r="B31" s="2"/>
      <c r="C31" s="2"/>
      <c r="D31" s="16">
        <f xml:space="preserve"> IF(E25="N", C25+D25/60, -(C25+D25/60))</f>
        <v>30.166666666666668</v>
      </c>
      <c r="E31" s="16"/>
      <c r="F31" s="2"/>
      <c r="G31" s="2"/>
      <c r="H31" s="2"/>
      <c r="I31" s="2"/>
      <c r="J31" s="2"/>
      <c r="K31" s="2"/>
      <c r="L31" s="2"/>
      <c r="M31" s="16">
        <f xml:space="preserve"> IF(N25="N", L25+M25/60, -(L25+M25/60))</f>
        <v>50.008333333333333</v>
      </c>
      <c r="N31" s="16"/>
      <c r="O31" s="2"/>
      <c r="P31" s="2"/>
      <c r="Q31" s="5"/>
      <c r="R31" s="2"/>
      <c r="S31" s="2"/>
      <c r="T31" s="2"/>
    </row>
    <row r="32" spans="1:20" ht="15.75" hidden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 thickBot="1">
      <c r="A33" s="2"/>
      <c r="B33" s="2"/>
      <c r="C33" s="2"/>
      <c r="D33" s="16">
        <f xml:space="preserve"> IF(E27="E", C27+D27/60, -(C27+D27/60))</f>
        <v>-5</v>
      </c>
      <c r="E33" s="16"/>
      <c r="F33" s="2"/>
      <c r="G33" s="2"/>
      <c r="H33" s="2"/>
      <c r="I33" s="2"/>
      <c r="J33" s="2"/>
      <c r="K33" s="2"/>
      <c r="L33" s="2"/>
      <c r="M33" s="16">
        <f xml:space="preserve"> IF(N27="E", L27+M27/60, -(L27+M27/60))</f>
        <v>5</v>
      </c>
      <c r="N33" s="16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43" t="s">
        <v>23</v>
      </c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>
      <c r="A35" s="2"/>
      <c r="B35" s="2"/>
      <c r="C35" s="5" t="s">
        <v>25</v>
      </c>
      <c r="D35" s="16">
        <f>D29/COS(RADIANS(D31))</f>
        <v>13.879775453760468</v>
      </c>
      <c r="E35" s="16"/>
      <c r="F35" s="2"/>
      <c r="G35" s="2"/>
      <c r="H35" s="45">
        <f>ABS(M33-D33)</f>
        <v>10</v>
      </c>
      <c r="I35" s="46"/>
      <c r="J35" s="2"/>
      <c r="K35" s="2"/>
      <c r="L35" s="5" t="s">
        <v>26</v>
      </c>
      <c r="M35" s="16">
        <f>M29/COS(RADIANS(M31))</f>
        <v>37.34384518026571</v>
      </c>
      <c r="N35" s="16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43" t="s">
        <v>24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thickBot="1">
      <c r="A37" s="2"/>
      <c r="B37" s="2"/>
      <c r="C37" s="2"/>
      <c r="D37" s="2"/>
      <c r="E37" s="2"/>
      <c r="F37" s="2"/>
      <c r="G37" s="2"/>
      <c r="H37" s="45">
        <f>H35*60</f>
        <v>600</v>
      </c>
      <c r="I37" s="4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17" t="s">
        <v>47</v>
      </c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thickBot="1">
      <c r="A40" s="2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49" t="s">
        <v>49</v>
      </c>
      <c r="N41" s="50"/>
      <c r="O41" s="50"/>
      <c r="P41" s="50"/>
      <c r="Q41" s="50"/>
      <c r="R41" s="50"/>
      <c r="S41" s="51"/>
      <c r="T41" s="2"/>
    </row>
    <row r="42" spans="1:20" ht="15.75" thickBot="1">
      <c r="A42" s="2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52"/>
      <c r="N42" s="53"/>
      <c r="O42" s="53"/>
      <c r="P42" s="53"/>
      <c r="Q42" s="53"/>
      <c r="R42" s="53"/>
      <c r="S42" s="54"/>
      <c r="T42" s="2"/>
    </row>
    <row r="43" spans="1:20" ht="15.75" thickBot="1">
      <c r="A43" s="2"/>
      <c r="B43" s="2"/>
      <c r="C43" s="2"/>
      <c r="D43" s="2"/>
      <c r="E43" s="2"/>
      <c r="F43" s="2"/>
      <c r="G43" s="2"/>
      <c r="H43" s="47">
        <f>IF(M35&gt;D35,H37/(M35-D35), "senza soluzione")</f>
        <v>25.571011635813292</v>
      </c>
      <c r="I43" s="48"/>
      <c r="J43" s="2"/>
      <c r="K43" s="2"/>
      <c r="L43" s="2"/>
      <c r="M43" s="52"/>
      <c r="N43" s="53"/>
      <c r="O43" s="53"/>
      <c r="P43" s="53"/>
      <c r="Q43" s="53"/>
      <c r="R43" s="53"/>
      <c r="S43" s="54"/>
      <c r="T43" s="2"/>
    </row>
    <row r="44" spans="1:20" ht="15.75" thickBot="1">
      <c r="A44" s="2"/>
      <c r="B44" s="2"/>
      <c r="C44" s="2"/>
      <c r="D44" s="2"/>
      <c r="E44" s="2"/>
      <c r="F44" s="2"/>
      <c r="G44" s="2"/>
      <c r="H44" s="10">
        <f>IF(H43&lt;24, 0, TRUNC(H43/24))</f>
        <v>1</v>
      </c>
      <c r="I44" s="11" t="s">
        <v>53</v>
      </c>
      <c r="J44" s="2"/>
      <c r="K44" s="2"/>
      <c r="L44" s="2"/>
      <c r="M44" s="52"/>
      <c r="N44" s="53"/>
      <c r="O44" s="53"/>
      <c r="P44" s="53"/>
      <c r="Q44" s="53"/>
      <c r="R44" s="53"/>
      <c r="S44" s="54"/>
      <c r="T44" s="2"/>
    </row>
    <row r="45" spans="1:20" ht="15.75" thickBot="1">
      <c r="A45" s="2"/>
      <c r="B45" s="2"/>
      <c r="C45" s="2"/>
      <c r="D45" s="2"/>
      <c r="E45" s="2"/>
      <c r="F45" s="2"/>
      <c r="G45" s="2"/>
      <c r="H45" s="6">
        <f>TRUNC(IF((TRUNC(H43))&lt;24, (tronca (H43)), ((H43/24)- TRUNC(H43/24))*24))</f>
        <v>1</v>
      </c>
      <c r="I45" s="2" t="s">
        <v>27</v>
      </c>
      <c r="J45" s="2"/>
      <c r="K45" s="2"/>
      <c r="L45" s="2"/>
      <c r="M45" s="52"/>
      <c r="N45" s="53"/>
      <c r="O45" s="53"/>
      <c r="P45" s="53"/>
      <c r="Q45" s="53"/>
      <c r="R45" s="53"/>
      <c r="S45" s="54"/>
      <c r="T45" s="2"/>
    </row>
    <row r="46" spans="1:20" ht="15.75" thickBot="1">
      <c r="A46" s="2"/>
      <c r="B46" s="2"/>
      <c r="C46" s="2"/>
      <c r="D46" s="2"/>
      <c r="E46" s="2"/>
      <c r="F46" s="2"/>
      <c r="G46" s="2"/>
      <c r="H46" s="6">
        <f>TRUNC((H43-(TRUNC(H43)))*60)</f>
        <v>34</v>
      </c>
      <c r="I46" s="2" t="s">
        <v>28</v>
      </c>
      <c r="J46" s="2"/>
      <c r="K46" s="2"/>
      <c r="L46" s="2"/>
      <c r="M46" s="52"/>
      <c r="N46" s="53"/>
      <c r="O46" s="53"/>
      <c r="P46" s="53"/>
      <c r="Q46" s="53"/>
      <c r="R46" s="53"/>
      <c r="S46" s="54"/>
      <c r="T46" s="2"/>
    </row>
    <row r="47" spans="1:20" ht="15.75" thickBot="1">
      <c r="A47" s="2"/>
      <c r="B47" s="2"/>
      <c r="C47" s="2"/>
      <c r="D47" s="2"/>
      <c r="E47" s="2"/>
      <c r="F47" s="2"/>
      <c r="G47" s="2"/>
      <c r="H47" s="6">
        <f>TRUNC((((H43-TRUNC(H43))*60)-H46)*60)</f>
        <v>15</v>
      </c>
      <c r="I47" s="2" t="s">
        <v>29</v>
      </c>
      <c r="J47" s="2"/>
      <c r="K47" s="2"/>
      <c r="L47" s="2"/>
      <c r="M47" s="52"/>
      <c r="N47" s="53"/>
      <c r="O47" s="53"/>
      <c r="P47" s="53"/>
      <c r="Q47" s="53"/>
      <c r="R47" s="53"/>
      <c r="S47" s="54"/>
      <c r="T47" s="2"/>
    </row>
    <row r="48" spans="1:20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5"/>
      <c r="N48" s="56"/>
      <c r="O48" s="56"/>
      <c r="P48" s="56"/>
      <c r="Q48" s="56"/>
      <c r="R48" s="56"/>
      <c r="S48" s="57"/>
      <c r="T48" s="2"/>
    </row>
    <row r="49" spans="1:25">
      <c r="A49" s="2"/>
      <c r="B49" s="2"/>
      <c r="C49" s="2"/>
      <c r="D49" s="2"/>
      <c r="E49" s="2"/>
      <c r="F49" s="2"/>
      <c r="G49" s="2"/>
      <c r="H49" s="17" t="s">
        <v>30</v>
      </c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5">
      <c r="A50" s="2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5">
      <c r="A51" s="2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5">
      <c r="A52" s="2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5">
      <c r="A53" s="2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>
      <c r="A54" s="2"/>
      <c r="B54" s="2"/>
      <c r="C54" s="2"/>
      <c r="D54" s="2"/>
      <c r="E54" s="2"/>
      <c r="F54" s="2"/>
      <c r="G54" s="2"/>
      <c r="H54" s="16">
        <f>M33-(H43*M35)/60</f>
        <v>-10.915331660509743</v>
      </c>
      <c r="I54" s="16"/>
      <c r="J54" s="2" t="s">
        <v>15</v>
      </c>
      <c r="K54" s="2" t="s">
        <v>31</v>
      </c>
      <c r="L54" s="30" t="s">
        <v>32</v>
      </c>
      <c r="M54" s="30"/>
      <c r="N54" s="2"/>
      <c r="O54" s="2"/>
      <c r="P54" s="2"/>
      <c r="Q54" s="2"/>
      <c r="R54" s="2"/>
      <c r="S54" s="2"/>
      <c r="T54" s="2"/>
    </row>
    <row r="55" spans="1:25" ht="15.75" thickBot="1">
      <c r="A55" s="2"/>
      <c r="B55" s="2"/>
      <c r="C55" s="2"/>
      <c r="D55" s="2"/>
      <c r="E55" s="2"/>
      <c r="F55" s="2"/>
      <c r="G55" s="2"/>
      <c r="H55" s="18">
        <f>D33-(H43*D35/60)</f>
        <v>-10.915331660509745</v>
      </c>
      <c r="I55" s="18"/>
      <c r="J55" s="2" t="s">
        <v>14</v>
      </c>
      <c r="K55" s="2" t="s">
        <v>31</v>
      </c>
      <c r="L55" s="30"/>
      <c r="M55" s="30"/>
      <c r="N55" s="2"/>
      <c r="O55" s="2"/>
      <c r="P55" s="2"/>
      <c r="Q55" s="2"/>
      <c r="R55" s="2"/>
      <c r="S55" s="2"/>
      <c r="T55" s="2"/>
      <c r="Y55">
        <f>ABS(H54)</f>
        <v>10.915331660509743</v>
      </c>
    </row>
    <row r="56" spans="1:25" ht="15.75" thickBot="1">
      <c r="A56" s="2"/>
      <c r="B56" s="2"/>
      <c r="C56" s="2"/>
      <c r="D56" s="2"/>
      <c r="E56" s="2"/>
      <c r="F56" s="2"/>
      <c r="G56" s="2"/>
      <c r="H56" s="12">
        <f>Y56</f>
        <v>10</v>
      </c>
      <c r="I56" s="2" t="s">
        <v>23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Y56" s="12">
        <f>TRUNC(Y55)</f>
        <v>10</v>
      </c>
    </row>
    <row r="57" spans="1:25" ht="15.75" thickBot="1">
      <c r="A57" s="2"/>
      <c r="B57" s="2"/>
      <c r="C57" s="2"/>
      <c r="D57" s="2"/>
      <c r="E57" s="2"/>
      <c r="F57" s="2"/>
      <c r="G57" s="2"/>
      <c r="H57" s="12">
        <f t="shared" ref="H57:H58" si="0">Y57</f>
        <v>54</v>
      </c>
      <c r="I57" s="2" t="s">
        <v>24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Y57" s="12">
        <f>TRUNC((Y55-Y56)*60)</f>
        <v>54</v>
      </c>
    </row>
    <row r="58" spans="1:25" ht="15.75" thickBot="1">
      <c r="A58" s="2"/>
      <c r="B58" s="2"/>
      <c r="C58" s="2"/>
      <c r="D58" s="2"/>
      <c r="E58" s="2"/>
      <c r="F58" s="2"/>
      <c r="G58" s="2"/>
      <c r="H58" s="12">
        <f t="shared" si="0"/>
        <v>55</v>
      </c>
      <c r="I58" s="2" t="s">
        <v>29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Y58" s="12">
        <f>TRUNC((((Y55-Y56)*60)-Y57)*60)</f>
        <v>55</v>
      </c>
    </row>
    <row r="59" spans="1:25" ht="15.75" thickBot="1">
      <c r="A59" s="2"/>
      <c r="B59" s="2"/>
      <c r="C59" s="2"/>
      <c r="D59" s="2"/>
      <c r="E59" s="2"/>
      <c r="F59" s="2"/>
      <c r="G59" s="2"/>
      <c r="H59" s="12" t="str">
        <f>IF(H55&gt;0,"E", IF(H55=0," ","W"))</f>
        <v>W</v>
      </c>
      <c r="I59" s="2" t="s">
        <v>33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6">
    <mergeCell ref="H54:I54"/>
    <mergeCell ref="L54:M55"/>
    <mergeCell ref="H55:I55"/>
    <mergeCell ref="H36:I36"/>
    <mergeCell ref="H37:I37"/>
    <mergeCell ref="H39:I42"/>
    <mergeCell ref="M41:S48"/>
    <mergeCell ref="H43:I43"/>
    <mergeCell ref="H49:I53"/>
    <mergeCell ref="D31:E31"/>
    <mergeCell ref="M31:N31"/>
    <mergeCell ref="D33:E33"/>
    <mergeCell ref="M33:N33"/>
    <mergeCell ref="H34:I34"/>
    <mergeCell ref="D35:E35"/>
    <mergeCell ref="H35:I35"/>
    <mergeCell ref="M35:N35"/>
    <mergeCell ref="H19:I19"/>
    <mergeCell ref="L19:M19"/>
    <mergeCell ref="J19:K19"/>
    <mergeCell ref="H21:I24"/>
    <mergeCell ref="Q22:S27"/>
    <mergeCell ref="H28:I30"/>
    <mergeCell ref="Q11:S15"/>
    <mergeCell ref="I12:I13"/>
    <mergeCell ref="F13:G15"/>
    <mergeCell ref="L13:L14"/>
    <mergeCell ref="I14:I15"/>
    <mergeCell ref="O17:P18"/>
    <mergeCell ref="B2:G4"/>
    <mergeCell ref="L2:M2"/>
    <mergeCell ref="K3:K4"/>
    <mergeCell ref="N4:N5"/>
    <mergeCell ref="K5:K6"/>
    <mergeCell ref="F10:G12"/>
    <mergeCell ref="J11:K1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Normal="100" workbookViewId="0">
      <selection activeCell="K46" sqref="K46"/>
    </sheetView>
  </sheetViews>
  <sheetFormatPr defaultRowHeight="15"/>
  <cols>
    <col min="1" max="1" width="4.5703125" customWidth="1"/>
    <col min="18" max="18" width="10.7109375" bestFit="1" customWidth="1"/>
    <col min="21" max="22" width="0" hidden="1" customWidth="1"/>
    <col min="23" max="23" width="11.42578125" hidden="1" customWidth="1"/>
    <col min="24" max="25" width="0" hidden="1" customWidth="1"/>
    <col min="27" max="27" width="10.7109375" bestFit="1" customWidth="1"/>
  </cols>
  <sheetData>
    <row r="1" spans="1:27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5" customHeight="1">
      <c r="A2" s="2"/>
      <c r="B2" s="19" t="s">
        <v>48</v>
      </c>
      <c r="C2" s="20"/>
      <c r="D2" s="20"/>
      <c r="E2" s="20"/>
      <c r="F2" s="20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7" ht="15" customHeight="1">
      <c r="A3" s="2"/>
      <c r="B3" s="22"/>
      <c r="C3" s="23"/>
      <c r="D3" s="23"/>
      <c r="E3" s="23"/>
      <c r="F3" s="23"/>
      <c r="G3" s="24"/>
      <c r="H3" s="3"/>
      <c r="I3" s="2"/>
      <c r="J3" s="2"/>
      <c r="K3" s="2"/>
      <c r="L3" s="2"/>
      <c r="M3" s="2"/>
      <c r="N3" s="2"/>
      <c r="O3" s="2"/>
      <c r="P3" s="15" t="s">
        <v>7</v>
      </c>
      <c r="Q3" s="15"/>
      <c r="R3" s="15"/>
      <c r="S3" s="15"/>
      <c r="T3" s="15"/>
    </row>
    <row r="4" spans="1:27" ht="15.75" customHeight="1" thickBot="1">
      <c r="A4" s="2"/>
      <c r="B4" s="25"/>
      <c r="C4" s="26"/>
      <c r="D4" s="26"/>
      <c r="E4" s="26"/>
      <c r="F4" s="26"/>
      <c r="G4" s="27"/>
      <c r="H4" s="3"/>
      <c r="I4" s="2"/>
      <c r="J4" s="2"/>
      <c r="K4" s="2"/>
      <c r="L4" s="2"/>
      <c r="M4" s="2"/>
      <c r="N4" s="2"/>
      <c r="O4" s="2"/>
      <c r="P4" s="15" t="s">
        <v>57</v>
      </c>
      <c r="Q4" s="15"/>
      <c r="R4" s="15"/>
      <c r="S4" s="15"/>
      <c r="T4" s="15"/>
    </row>
    <row r="5" spans="1:27">
      <c r="A5" s="2"/>
      <c r="B5" s="2"/>
      <c r="C5" s="2"/>
      <c r="D5" s="17" t="s">
        <v>15</v>
      </c>
      <c r="E5" s="17"/>
      <c r="F5" s="2"/>
      <c r="G5" s="2"/>
      <c r="H5" s="3"/>
      <c r="I5" s="2"/>
      <c r="J5" s="2"/>
      <c r="K5" s="2"/>
      <c r="L5" s="67"/>
      <c r="M5" s="2"/>
      <c r="N5" s="2"/>
      <c r="O5" s="2"/>
      <c r="P5" s="15" t="s">
        <v>58</v>
      </c>
      <c r="Q5" s="15"/>
      <c r="R5" s="15"/>
      <c r="S5" s="15"/>
      <c r="T5" s="15"/>
    </row>
    <row r="6" spans="1:27">
      <c r="A6" s="2"/>
      <c r="B6" s="2"/>
      <c r="C6" s="2"/>
      <c r="D6" s="2"/>
      <c r="E6" s="2"/>
      <c r="F6" s="18" t="s">
        <v>16</v>
      </c>
      <c r="G6" s="2"/>
      <c r="H6" s="3"/>
      <c r="I6" s="2"/>
      <c r="J6" s="2"/>
      <c r="K6" s="2"/>
      <c r="L6" s="67"/>
      <c r="M6" s="2"/>
      <c r="N6" s="2"/>
      <c r="O6" s="2"/>
      <c r="P6" s="15" t="s">
        <v>59</v>
      </c>
      <c r="Q6" s="15"/>
      <c r="R6" s="15"/>
      <c r="S6" s="15"/>
      <c r="T6" s="15"/>
    </row>
    <row r="7" spans="1:27" ht="15.75" thickBot="1">
      <c r="A7" s="2"/>
      <c r="B7" s="2"/>
      <c r="C7" s="66" t="s">
        <v>6</v>
      </c>
      <c r="D7" s="4"/>
      <c r="E7" s="2"/>
      <c r="F7" s="18"/>
      <c r="G7" s="2"/>
      <c r="H7" s="3"/>
      <c r="I7" s="2"/>
      <c r="J7" s="2"/>
      <c r="K7" s="2"/>
      <c r="L7" s="67"/>
      <c r="M7" s="2"/>
      <c r="N7" s="2"/>
      <c r="O7" s="2"/>
      <c r="P7" s="15" t="s">
        <v>66</v>
      </c>
      <c r="Q7" s="15"/>
      <c r="R7" s="15"/>
      <c r="S7" s="15"/>
      <c r="T7" s="15"/>
    </row>
    <row r="8" spans="1:27" ht="15.75" thickBot="1">
      <c r="A8" s="2"/>
      <c r="B8" s="2"/>
      <c r="C8" s="36"/>
      <c r="D8" s="3"/>
      <c r="E8" s="2"/>
      <c r="F8" s="28" t="s">
        <v>18</v>
      </c>
      <c r="G8" s="2"/>
      <c r="H8" s="3"/>
      <c r="I8" s="2"/>
      <c r="J8" s="2"/>
      <c r="K8" s="2"/>
      <c r="L8" s="67"/>
      <c r="M8" s="2"/>
      <c r="N8" s="2"/>
      <c r="O8" s="2"/>
      <c r="P8" s="15" t="s">
        <v>69</v>
      </c>
      <c r="Q8" s="15"/>
      <c r="R8" s="15"/>
      <c r="S8" s="15"/>
      <c r="T8" s="15"/>
    </row>
    <row r="9" spans="1:27">
      <c r="A9" s="2"/>
      <c r="B9" s="2"/>
      <c r="C9" s="2"/>
      <c r="D9" s="3"/>
      <c r="E9" s="2"/>
      <c r="F9" s="28"/>
      <c r="G9" s="2"/>
      <c r="H9" s="3"/>
      <c r="I9" s="2"/>
      <c r="J9" s="2"/>
      <c r="K9" s="37" t="s">
        <v>67</v>
      </c>
      <c r="L9" s="38"/>
      <c r="M9" s="2"/>
      <c r="N9" s="2"/>
      <c r="O9" s="2"/>
      <c r="P9" s="15" t="s">
        <v>61</v>
      </c>
      <c r="Q9" s="15"/>
      <c r="R9" s="15"/>
      <c r="S9" s="15"/>
      <c r="T9" s="15"/>
    </row>
    <row r="10" spans="1:27">
      <c r="A10" s="2"/>
      <c r="B10" s="2"/>
      <c r="C10" s="2"/>
      <c r="D10" s="3"/>
      <c r="E10" s="2"/>
      <c r="F10" s="2"/>
      <c r="G10" s="2"/>
      <c r="H10" s="3"/>
      <c r="I10" s="2"/>
      <c r="J10" s="2"/>
      <c r="K10" s="39"/>
      <c r="L10" s="40"/>
      <c r="M10" s="2"/>
      <c r="N10" s="2"/>
      <c r="O10" s="2"/>
      <c r="P10" s="2"/>
      <c r="Q10" s="2"/>
      <c r="R10" s="2"/>
      <c r="S10" s="2"/>
      <c r="T10" s="2"/>
    </row>
    <row r="11" spans="1:27" ht="15" customHeight="1" thickBot="1">
      <c r="A11" s="2"/>
      <c r="B11" s="2"/>
      <c r="C11" s="2"/>
      <c r="D11" s="3"/>
      <c r="E11" s="2"/>
      <c r="F11" s="17" t="s">
        <v>14</v>
      </c>
      <c r="G11" s="17"/>
      <c r="H11" s="3"/>
      <c r="I11" s="2"/>
      <c r="J11" s="2"/>
      <c r="K11" s="41"/>
      <c r="L11" s="42"/>
      <c r="M11" s="2"/>
      <c r="N11" s="2"/>
      <c r="O11" s="2"/>
      <c r="P11" s="2"/>
      <c r="Q11" s="32" t="s">
        <v>38</v>
      </c>
      <c r="R11" s="32"/>
      <c r="S11" s="32"/>
      <c r="T11" s="2"/>
      <c r="W11" s="1">
        <f>DATE(R20,R19,R18)</f>
        <v>43100</v>
      </c>
      <c r="X11">
        <f>R16+R17/60</f>
        <v>23.833333333333332</v>
      </c>
    </row>
    <row r="12" spans="1:27" ht="15" customHeight="1">
      <c r="A12" s="2"/>
      <c r="B12" s="2"/>
      <c r="C12" s="2"/>
      <c r="D12" s="3"/>
      <c r="E12" s="2"/>
      <c r="F12" s="2"/>
      <c r="G12" s="31" t="s">
        <v>17</v>
      </c>
      <c r="H12" s="64"/>
      <c r="I12" s="2"/>
      <c r="J12" s="2"/>
      <c r="K12" s="58" t="s">
        <v>70</v>
      </c>
      <c r="L12" s="59"/>
      <c r="M12" s="2"/>
      <c r="N12" s="2"/>
      <c r="O12" s="2"/>
      <c r="P12" s="2"/>
      <c r="Q12" s="32"/>
      <c r="R12" s="32"/>
      <c r="S12" s="32"/>
      <c r="T12" s="2"/>
      <c r="W12" s="1">
        <f>IF(X12&lt;24,W11+H44,W11+H44+1)</f>
        <v>43102</v>
      </c>
      <c r="X12">
        <f>X11+(H45+(H46/60))</f>
        <v>29.299999999999997</v>
      </c>
      <c r="AA12" s="1"/>
    </row>
    <row r="13" spans="1:27" ht="15.75" thickBot="1">
      <c r="A13" s="2"/>
      <c r="B13" s="2"/>
      <c r="C13" s="2"/>
      <c r="D13" s="3"/>
      <c r="E13" s="66" t="s">
        <v>68</v>
      </c>
      <c r="F13" s="4"/>
      <c r="G13" s="31"/>
      <c r="H13" s="64"/>
      <c r="I13" s="2"/>
      <c r="J13" s="2"/>
      <c r="K13" s="60"/>
      <c r="L13" s="61"/>
      <c r="M13" s="2"/>
      <c r="N13" s="2"/>
      <c r="O13" s="2"/>
      <c r="P13" s="2"/>
      <c r="Q13" s="32"/>
      <c r="R13" s="32"/>
      <c r="S13" s="32"/>
      <c r="T13" s="2"/>
      <c r="X13">
        <f>IF(X12&lt;24,X12,X12-24)</f>
        <v>5.2999999999999972</v>
      </c>
    </row>
    <row r="14" spans="1:27" ht="15.75" thickBot="1">
      <c r="A14" s="2"/>
      <c r="B14" s="2"/>
      <c r="C14" s="2"/>
      <c r="D14" s="3"/>
      <c r="E14" s="36"/>
      <c r="F14" s="3"/>
      <c r="G14" s="28" t="s">
        <v>18</v>
      </c>
      <c r="H14" s="3"/>
      <c r="I14" s="2"/>
      <c r="J14" s="2"/>
      <c r="K14" s="62"/>
      <c r="L14" s="63"/>
      <c r="M14" s="2"/>
      <c r="N14" s="2"/>
      <c r="O14" s="2"/>
      <c r="P14" s="2"/>
      <c r="Q14" s="32"/>
      <c r="R14" s="32"/>
      <c r="S14" s="32"/>
      <c r="T14" s="2"/>
      <c r="X14">
        <f>TRUNC(X13)</f>
        <v>5</v>
      </c>
    </row>
    <row r="15" spans="1:27" ht="15.75" thickBot="1">
      <c r="A15" s="2"/>
      <c r="B15" s="2"/>
      <c r="C15" s="2"/>
      <c r="D15" s="3"/>
      <c r="E15" s="2"/>
      <c r="F15" s="3"/>
      <c r="G15" s="28"/>
      <c r="H15" s="3"/>
      <c r="I15" s="2"/>
      <c r="J15" s="2"/>
      <c r="K15" s="2"/>
      <c r="L15" s="2"/>
      <c r="M15" s="2"/>
      <c r="N15" s="2"/>
      <c r="O15" s="2"/>
      <c r="P15" s="2"/>
      <c r="Q15" s="32"/>
      <c r="R15" s="32"/>
      <c r="S15" s="32"/>
      <c r="T15" s="2"/>
      <c r="X15">
        <f>X13-X14</f>
        <v>0.29999999999999716</v>
      </c>
    </row>
    <row r="16" spans="1:27" ht="15.75" thickBot="1">
      <c r="A16" s="2"/>
      <c r="B16" s="2"/>
      <c r="C16" s="2"/>
      <c r="D16" s="3"/>
      <c r="E16" s="2"/>
      <c r="F16" s="3"/>
      <c r="G16" s="2"/>
      <c r="H16" s="3"/>
      <c r="I16" s="2"/>
      <c r="J16" s="2"/>
      <c r="K16" s="2"/>
      <c r="L16" s="2"/>
      <c r="M16" s="2"/>
      <c r="N16" s="2"/>
      <c r="O16" s="2"/>
      <c r="P16" s="2"/>
      <c r="Q16" s="5" t="s">
        <v>34</v>
      </c>
      <c r="R16" s="13">
        <v>23</v>
      </c>
      <c r="S16" s="2"/>
      <c r="T16" s="2"/>
      <c r="X16">
        <f>X15*60</f>
        <v>17.999999999999829</v>
      </c>
    </row>
    <row r="17" spans="1:20" ht="15.75" thickBot="1">
      <c r="A17" s="2"/>
      <c r="B17" s="8"/>
      <c r="C17" s="8"/>
      <c r="D17" s="7"/>
      <c r="E17" s="8"/>
      <c r="F17" s="7"/>
      <c r="G17" s="8"/>
      <c r="H17" s="7"/>
      <c r="I17" s="8"/>
      <c r="J17" s="8"/>
      <c r="K17" s="8"/>
      <c r="L17" s="8"/>
      <c r="M17" s="8"/>
      <c r="N17" s="8"/>
      <c r="O17" s="29" t="s">
        <v>0</v>
      </c>
      <c r="P17" s="29"/>
      <c r="Q17" s="9" t="s">
        <v>28</v>
      </c>
      <c r="R17" s="13">
        <v>50</v>
      </c>
      <c r="S17" s="2"/>
      <c r="T17" s="2"/>
    </row>
    <row r="18" spans="1:20" ht="15.75" thickBot="1">
      <c r="A18" s="2"/>
      <c r="B18" s="2"/>
      <c r="C18" s="2"/>
      <c r="D18" s="3"/>
      <c r="E18" s="2"/>
      <c r="F18" s="3"/>
      <c r="G18" s="2"/>
      <c r="H18" s="3"/>
      <c r="I18" s="2"/>
      <c r="J18" s="2"/>
      <c r="K18" s="2"/>
      <c r="L18" s="2"/>
      <c r="M18" s="2"/>
      <c r="N18" s="2"/>
      <c r="O18" s="29"/>
      <c r="P18" s="29"/>
      <c r="Q18" s="5" t="s">
        <v>35</v>
      </c>
      <c r="R18" s="13">
        <v>31</v>
      </c>
      <c r="S18" s="2"/>
      <c r="T18" s="2"/>
    </row>
    <row r="19" spans="1:20" ht="15.75" thickBot="1">
      <c r="A19" s="2"/>
      <c r="B19" s="2"/>
      <c r="C19" s="2"/>
      <c r="D19" s="35" t="s">
        <v>4</v>
      </c>
      <c r="E19" s="31"/>
      <c r="F19" s="31" t="s">
        <v>3</v>
      </c>
      <c r="G19" s="31"/>
      <c r="H19" s="31" t="s">
        <v>2</v>
      </c>
      <c r="I19" s="31"/>
      <c r="J19" s="2"/>
      <c r="K19" s="2"/>
      <c r="L19" s="2"/>
      <c r="M19" s="2"/>
      <c r="N19" s="2"/>
      <c r="O19" s="2"/>
      <c r="P19" s="2"/>
      <c r="Q19" s="5" t="s">
        <v>36</v>
      </c>
      <c r="R19" s="13">
        <v>12</v>
      </c>
      <c r="S19" s="2"/>
      <c r="T19" s="2"/>
    </row>
    <row r="20" spans="1:20" ht="15.75" thickBot="1">
      <c r="A20" s="2"/>
      <c r="B20" s="2"/>
      <c r="C20" s="2"/>
      <c r="D20" s="3"/>
      <c r="E20" s="2"/>
      <c r="F20" s="3"/>
      <c r="G20" s="2"/>
      <c r="H20" s="3"/>
      <c r="I20" s="2"/>
      <c r="J20" s="2"/>
      <c r="K20" s="2"/>
      <c r="L20" s="2"/>
      <c r="M20" s="2"/>
      <c r="N20" s="2"/>
      <c r="O20" s="2"/>
      <c r="P20" s="2"/>
      <c r="Q20" s="5" t="s">
        <v>37</v>
      </c>
      <c r="R20" s="13">
        <v>2017</v>
      </c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30" t="s">
        <v>1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2"/>
      <c r="B22" s="2"/>
      <c r="C22" s="2"/>
      <c r="D22" s="2"/>
      <c r="E22" s="2"/>
      <c r="F22" s="2"/>
      <c r="G22" s="2"/>
      <c r="H22" s="30"/>
      <c r="I22" s="30"/>
      <c r="J22" s="2"/>
      <c r="K22" s="2"/>
      <c r="L22" s="2"/>
      <c r="M22" s="2"/>
      <c r="N22" s="2"/>
      <c r="O22" s="2"/>
      <c r="P22" s="2"/>
      <c r="Q22" s="32" t="s">
        <v>39</v>
      </c>
      <c r="R22" s="32"/>
      <c r="S22" s="32"/>
      <c r="T22" s="2"/>
    </row>
    <row r="23" spans="1:20" ht="15" customHeight="1">
      <c r="A23" s="2"/>
      <c r="B23" s="2"/>
      <c r="C23" s="2"/>
      <c r="D23" s="2"/>
      <c r="E23" s="2"/>
      <c r="F23" s="2"/>
      <c r="G23" s="2"/>
      <c r="H23" s="30"/>
      <c r="I23" s="30"/>
      <c r="J23" s="2"/>
      <c r="K23" s="2"/>
      <c r="L23" s="2"/>
      <c r="M23" s="2"/>
      <c r="N23" s="2"/>
      <c r="O23" s="2"/>
      <c r="P23" s="2"/>
      <c r="Q23" s="32"/>
      <c r="R23" s="32"/>
      <c r="S23" s="32"/>
      <c r="T23" s="2"/>
    </row>
    <row r="24" spans="1:20" ht="15" customHeight="1" thickBot="1">
      <c r="A24" s="2"/>
      <c r="B24" s="2"/>
      <c r="C24" s="2"/>
      <c r="D24" s="2"/>
      <c r="E24" s="2"/>
      <c r="F24" s="2"/>
      <c r="G24" s="2"/>
      <c r="H24" s="30"/>
      <c r="I24" s="30"/>
      <c r="J24" s="2"/>
      <c r="K24" s="2"/>
      <c r="L24" s="2"/>
      <c r="M24" s="2"/>
      <c r="N24" s="2"/>
      <c r="O24" s="2"/>
      <c r="P24" s="2"/>
      <c r="Q24" s="32"/>
      <c r="R24" s="32"/>
      <c r="S24" s="32"/>
      <c r="T24" s="2"/>
    </row>
    <row r="25" spans="1:20" ht="15" customHeight="1" thickBot="1">
      <c r="A25" s="2"/>
      <c r="B25" s="5" t="s">
        <v>46</v>
      </c>
      <c r="C25" s="13">
        <v>30</v>
      </c>
      <c r="D25" s="13">
        <v>10</v>
      </c>
      <c r="E25" s="13" t="s">
        <v>20</v>
      </c>
      <c r="F25" s="2"/>
      <c r="G25" s="2"/>
      <c r="H25" s="2"/>
      <c r="I25" s="2"/>
      <c r="J25" s="2"/>
      <c r="K25" s="5" t="s">
        <v>41</v>
      </c>
      <c r="L25" s="13">
        <v>50</v>
      </c>
      <c r="M25" s="13">
        <v>0.5</v>
      </c>
      <c r="N25" s="13" t="s">
        <v>20</v>
      </c>
      <c r="O25" s="2"/>
      <c r="P25" s="2"/>
      <c r="Q25" s="32"/>
      <c r="R25" s="32"/>
      <c r="S25" s="32"/>
      <c r="T25" s="2"/>
    </row>
    <row r="26" spans="1:20" ht="1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2"/>
      <c r="S26" s="32"/>
      <c r="T26" s="2"/>
    </row>
    <row r="27" spans="1:20" ht="15.75" thickBot="1">
      <c r="A27" s="2"/>
      <c r="B27" s="5" t="s">
        <v>45</v>
      </c>
      <c r="C27" s="13">
        <v>5</v>
      </c>
      <c r="D27" s="13">
        <v>0</v>
      </c>
      <c r="E27" s="13" t="s">
        <v>54</v>
      </c>
      <c r="F27" s="2"/>
      <c r="G27" s="2"/>
      <c r="H27" s="2"/>
      <c r="I27" s="2"/>
      <c r="J27" s="2"/>
      <c r="K27" s="5" t="s">
        <v>42</v>
      </c>
      <c r="L27" s="13">
        <v>5</v>
      </c>
      <c r="M27" s="13">
        <v>0</v>
      </c>
      <c r="N27" s="13" t="s">
        <v>52</v>
      </c>
      <c r="O27" s="2"/>
      <c r="P27" s="2"/>
      <c r="Q27" s="32"/>
      <c r="R27" s="32"/>
      <c r="S27" s="32"/>
      <c r="T27" s="2"/>
    </row>
    <row r="28" spans="1:20" ht="15.75" thickBot="1">
      <c r="A28" s="2"/>
      <c r="B28" s="2"/>
      <c r="C28" s="2"/>
      <c r="D28" s="2"/>
      <c r="E28" s="2"/>
      <c r="F28" s="2"/>
      <c r="G28" s="2"/>
      <c r="H28" s="17" t="s">
        <v>22</v>
      </c>
      <c r="I28" s="17"/>
      <c r="J28" s="2"/>
      <c r="K28" s="2"/>
      <c r="L28" s="2"/>
      <c r="M28" s="2"/>
      <c r="N28" s="2"/>
      <c r="O28" s="2"/>
      <c r="P28" s="2"/>
      <c r="Q28" s="9" t="s">
        <v>34</v>
      </c>
      <c r="R28" s="6">
        <f>X14</f>
        <v>5</v>
      </c>
      <c r="S28" s="2"/>
      <c r="T28" s="2"/>
    </row>
    <row r="29" spans="1:20" ht="15.75" thickBot="1">
      <c r="A29" s="2"/>
      <c r="B29" s="2"/>
      <c r="C29" s="5" t="s">
        <v>44</v>
      </c>
      <c r="D29" s="13">
        <v>12</v>
      </c>
      <c r="E29" s="2" t="s">
        <v>21</v>
      </c>
      <c r="F29" s="2"/>
      <c r="G29" s="2"/>
      <c r="H29" s="17"/>
      <c r="I29" s="17"/>
      <c r="J29" s="2"/>
      <c r="K29" s="2"/>
      <c r="L29" s="5" t="s">
        <v>43</v>
      </c>
      <c r="M29" s="13">
        <v>22</v>
      </c>
      <c r="N29" s="2" t="s">
        <v>21</v>
      </c>
      <c r="O29" s="2"/>
      <c r="P29" s="2"/>
      <c r="Q29" s="5" t="s">
        <v>28</v>
      </c>
      <c r="R29" s="6">
        <f>X16</f>
        <v>17.999999999999829</v>
      </c>
      <c r="S29" s="2"/>
      <c r="T29" s="2"/>
    </row>
    <row r="30" spans="1:20" ht="15.75" thickBot="1">
      <c r="A30" s="2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2"/>
      <c r="P30" s="2"/>
      <c r="Q30" s="5" t="s">
        <v>40</v>
      </c>
      <c r="R30" s="14">
        <f>W12</f>
        <v>43102</v>
      </c>
      <c r="S30" s="2"/>
      <c r="T30" s="2"/>
    </row>
    <row r="31" spans="1:20" ht="15.75" hidden="1" thickBot="1">
      <c r="A31" s="2"/>
      <c r="B31" s="2"/>
      <c r="C31" s="2"/>
      <c r="D31" s="16">
        <f xml:space="preserve"> IF(E25="N", C25+D25/60, -(C25+D25/60))</f>
        <v>30.166666666666668</v>
      </c>
      <c r="E31" s="16"/>
      <c r="F31" s="2"/>
      <c r="G31" s="2"/>
      <c r="H31" s="2"/>
      <c r="I31" s="2"/>
      <c r="J31" s="2"/>
      <c r="K31" s="2"/>
      <c r="L31" s="2"/>
      <c r="M31" s="16">
        <f xml:space="preserve"> IF(N25="N", L25+M25/60, -(L25+M25/60))</f>
        <v>50.008333333333333</v>
      </c>
      <c r="N31" s="16"/>
      <c r="O31" s="2"/>
      <c r="P31" s="2"/>
      <c r="Q31" s="5"/>
      <c r="R31" s="2"/>
      <c r="S31" s="2"/>
      <c r="T31" s="2"/>
    </row>
    <row r="32" spans="1:20" ht="15.75" hidden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 thickBot="1">
      <c r="A33" s="2"/>
      <c r="B33" s="2"/>
      <c r="C33" s="2"/>
      <c r="D33" s="16">
        <f xml:space="preserve"> IF(E27="E", C27+D27/60, -(C27+D27/60))</f>
        <v>5</v>
      </c>
      <c r="E33" s="16"/>
      <c r="F33" s="2"/>
      <c r="G33" s="2"/>
      <c r="H33" s="2"/>
      <c r="I33" s="2"/>
      <c r="J33" s="2"/>
      <c r="K33" s="2"/>
      <c r="L33" s="2"/>
      <c r="M33" s="16">
        <f xml:space="preserve"> IF(N27="E", L27+M27/60, -(L27+M27/60))</f>
        <v>-5</v>
      </c>
      <c r="N33" s="16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43" t="s">
        <v>23</v>
      </c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>
      <c r="A35" s="2"/>
      <c r="B35" s="2"/>
      <c r="C35" s="5" t="s">
        <v>25</v>
      </c>
      <c r="D35" s="16">
        <f>D29/COS(RADIANS(D31))</f>
        <v>13.879775453760468</v>
      </c>
      <c r="E35" s="16"/>
      <c r="F35" s="2"/>
      <c r="G35" s="2"/>
      <c r="H35" s="45">
        <f>ABS(M33-D33)</f>
        <v>10</v>
      </c>
      <c r="I35" s="46"/>
      <c r="J35" s="2"/>
      <c r="K35" s="2"/>
      <c r="L35" s="5" t="s">
        <v>26</v>
      </c>
      <c r="M35" s="16">
        <f>M29/COS(RADIANS(M31))</f>
        <v>34.231858081910239</v>
      </c>
      <c r="N35" s="16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43" t="s">
        <v>24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thickBot="1">
      <c r="A37" s="2"/>
      <c r="B37" s="2"/>
      <c r="C37" s="2"/>
      <c r="D37" s="2"/>
      <c r="E37" s="2"/>
      <c r="F37" s="2"/>
      <c r="G37" s="2"/>
      <c r="H37" s="45">
        <f>H35*60</f>
        <v>600</v>
      </c>
      <c r="I37" s="4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17" t="s">
        <v>47</v>
      </c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thickBot="1">
      <c r="A40" s="2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49" t="s">
        <v>49</v>
      </c>
      <c r="N41" s="50"/>
      <c r="O41" s="50"/>
      <c r="P41" s="50"/>
      <c r="Q41" s="50"/>
      <c r="R41" s="50"/>
      <c r="S41" s="51"/>
      <c r="T41" s="2"/>
    </row>
    <row r="42" spans="1:20" ht="15.75" thickBot="1">
      <c r="A42" s="2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52"/>
      <c r="N42" s="53"/>
      <c r="O42" s="53"/>
      <c r="P42" s="53"/>
      <c r="Q42" s="53"/>
      <c r="R42" s="53"/>
      <c r="S42" s="54"/>
      <c r="T42" s="2"/>
    </row>
    <row r="43" spans="1:20" ht="15.75" thickBot="1">
      <c r="A43" s="2"/>
      <c r="B43" s="2"/>
      <c r="C43" s="2"/>
      <c r="D43" s="2"/>
      <c r="E43" s="2"/>
      <c r="F43" s="2"/>
      <c r="G43" s="2"/>
      <c r="H43" s="47">
        <f>IF(M35&gt;D35,H37/(M35-D35), "senza soluzione")</f>
        <v>29.481012383966846</v>
      </c>
      <c r="I43" s="48"/>
      <c r="J43" s="2"/>
      <c r="K43" s="2"/>
      <c r="L43" s="2"/>
      <c r="M43" s="52"/>
      <c r="N43" s="53"/>
      <c r="O43" s="53"/>
      <c r="P43" s="53"/>
      <c r="Q43" s="53"/>
      <c r="R43" s="53"/>
      <c r="S43" s="54"/>
      <c r="T43" s="2"/>
    </row>
    <row r="44" spans="1:20" ht="15.75" thickBot="1">
      <c r="A44" s="2"/>
      <c r="B44" s="2"/>
      <c r="C44" s="2"/>
      <c r="D44" s="2"/>
      <c r="E44" s="2"/>
      <c r="F44" s="2"/>
      <c r="G44" s="2"/>
      <c r="H44" s="10">
        <f>IF(H43&lt;24, 0, TRUNC(H43/24))</f>
        <v>1</v>
      </c>
      <c r="I44" s="11" t="s">
        <v>53</v>
      </c>
      <c r="J44" s="2"/>
      <c r="K44" s="2"/>
      <c r="L44" s="2"/>
      <c r="M44" s="52"/>
      <c r="N44" s="53"/>
      <c r="O44" s="53"/>
      <c r="P44" s="53"/>
      <c r="Q44" s="53"/>
      <c r="R44" s="53"/>
      <c r="S44" s="54"/>
      <c r="T44" s="2"/>
    </row>
    <row r="45" spans="1:20" ht="15.75" thickBot="1">
      <c r="A45" s="2"/>
      <c r="B45" s="2"/>
      <c r="C45" s="2"/>
      <c r="D45" s="2"/>
      <c r="E45" s="2"/>
      <c r="F45" s="2"/>
      <c r="G45" s="2"/>
      <c r="H45" s="6">
        <f>TRUNC(IF((TRUNC(H43))&lt;24, (tronca (H43)), ((H43/24)- TRUNC(H43/24))*24))</f>
        <v>5</v>
      </c>
      <c r="I45" s="2" t="s">
        <v>27</v>
      </c>
      <c r="J45" s="2"/>
      <c r="K45" s="2"/>
      <c r="L45" s="2"/>
      <c r="M45" s="52"/>
      <c r="N45" s="53"/>
      <c r="O45" s="53"/>
      <c r="P45" s="53"/>
      <c r="Q45" s="53"/>
      <c r="R45" s="53"/>
      <c r="S45" s="54"/>
      <c r="T45" s="2"/>
    </row>
    <row r="46" spans="1:20" ht="15.75" thickBot="1">
      <c r="A46" s="2"/>
      <c r="B46" s="2"/>
      <c r="C46" s="2"/>
      <c r="D46" s="2"/>
      <c r="E46" s="2"/>
      <c r="F46" s="2"/>
      <c r="G46" s="2"/>
      <c r="H46" s="6">
        <f>TRUNC((H43-(TRUNC(H43)))*60)</f>
        <v>28</v>
      </c>
      <c r="I46" s="2" t="s">
        <v>28</v>
      </c>
      <c r="J46" s="2"/>
      <c r="K46" s="2"/>
      <c r="L46" s="2"/>
      <c r="M46" s="52"/>
      <c r="N46" s="53"/>
      <c r="O46" s="53"/>
      <c r="P46" s="53"/>
      <c r="Q46" s="53"/>
      <c r="R46" s="53"/>
      <c r="S46" s="54"/>
      <c r="T46" s="2"/>
    </row>
    <row r="47" spans="1:20" ht="15.75" thickBot="1">
      <c r="A47" s="2"/>
      <c r="B47" s="2"/>
      <c r="C47" s="2"/>
      <c r="D47" s="2"/>
      <c r="E47" s="2"/>
      <c r="F47" s="2"/>
      <c r="G47" s="2"/>
      <c r="H47" s="6">
        <f>TRUNC((((H43-TRUNC(H43))*60)-H46)*60)</f>
        <v>51</v>
      </c>
      <c r="I47" s="2" t="s">
        <v>29</v>
      </c>
      <c r="J47" s="2"/>
      <c r="K47" s="2"/>
      <c r="L47" s="2"/>
      <c r="M47" s="52"/>
      <c r="N47" s="53"/>
      <c r="O47" s="53"/>
      <c r="P47" s="53"/>
      <c r="Q47" s="53"/>
      <c r="R47" s="53"/>
      <c r="S47" s="54"/>
      <c r="T47" s="2"/>
    </row>
    <row r="48" spans="1:20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5"/>
      <c r="N48" s="56"/>
      <c r="O48" s="56"/>
      <c r="P48" s="56"/>
      <c r="Q48" s="56"/>
      <c r="R48" s="56"/>
      <c r="S48" s="57"/>
      <c r="T48" s="2"/>
    </row>
    <row r="49" spans="1:25">
      <c r="A49" s="2"/>
      <c r="B49" s="2"/>
      <c r="C49" s="2"/>
      <c r="D49" s="2"/>
      <c r="E49" s="2"/>
      <c r="F49" s="2"/>
      <c r="G49" s="2"/>
      <c r="H49" s="17" t="s">
        <v>30</v>
      </c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5">
      <c r="A50" s="2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5">
      <c r="A51" s="2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5">
      <c r="A52" s="2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5">
      <c r="A53" s="2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>
      <c r="A54" s="2"/>
      <c r="B54" s="2"/>
      <c r="C54" s="2"/>
      <c r="D54" s="2"/>
      <c r="E54" s="2"/>
      <c r="F54" s="2"/>
      <c r="G54" s="2"/>
      <c r="H54" s="16">
        <f>M33+(H43*M35)/60</f>
        <v>11.81983053398319</v>
      </c>
      <c r="I54" s="16"/>
      <c r="J54" s="2" t="s">
        <v>15</v>
      </c>
      <c r="K54" s="2" t="s">
        <v>31</v>
      </c>
      <c r="L54" s="30" t="s">
        <v>32</v>
      </c>
      <c r="M54" s="30"/>
      <c r="N54" s="2"/>
      <c r="O54" s="2"/>
      <c r="P54" s="2"/>
      <c r="Q54" s="2"/>
      <c r="R54" s="2"/>
      <c r="S54" s="2"/>
      <c r="T54" s="2"/>
    </row>
    <row r="55" spans="1:25" ht="15.75" thickBot="1">
      <c r="A55" s="2"/>
      <c r="B55" s="2"/>
      <c r="C55" s="2"/>
      <c r="D55" s="2"/>
      <c r="E55" s="2"/>
      <c r="F55" s="2"/>
      <c r="G55" s="2"/>
      <c r="H55" s="18">
        <f>D33+(H43*D35/60)</f>
        <v>11.81983053398319</v>
      </c>
      <c r="I55" s="18"/>
      <c r="J55" s="2" t="s">
        <v>14</v>
      </c>
      <c r="K55" s="2" t="s">
        <v>31</v>
      </c>
      <c r="L55" s="30"/>
      <c r="M55" s="30"/>
      <c r="N55" s="2"/>
      <c r="O55" s="2"/>
      <c r="P55" s="2"/>
      <c r="Q55" s="2"/>
      <c r="R55" s="2"/>
      <c r="S55" s="2"/>
      <c r="T55" s="2"/>
      <c r="Y55">
        <f>ABS(H54)</f>
        <v>11.81983053398319</v>
      </c>
    </row>
    <row r="56" spans="1:25" ht="15.75" thickBot="1">
      <c r="A56" s="2"/>
      <c r="B56" s="2"/>
      <c r="C56" s="2"/>
      <c r="D56" s="2"/>
      <c r="E56" s="2"/>
      <c r="F56" s="2"/>
      <c r="G56" s="2"/>
      <c r="H56" s="12">
        <f>Y56</f>
        <v>11</v>
      </c>
      <c r="I56" s="2" t="s">
        <v>23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Y56" s="12">
        <f>TRUNC(Y55)</f>
        <v>11</v>
      </c>
    </row>
    <row r="57" spans="1:25" ht="15.75" thickBot="1">
      <c r="A57" s="2"/>
      <c r="B57" s="2"/>
      <c r="C57" s="2"/>
      <c r="D57" s="2"/>
      <c r="E57" s="2"/>
      <c r="F57" s="2"/>
      <c r="G57" s="2"/>
      <c r="H57" s="12">
        <f t="shared" ref="H57:H58" si="0">Y57</f>
        <v>49</v>
      </c>
      <c r="I57" s="2" t="s">
        <v>24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Y57" s="12">
        <f>TRUNC((Y55-Y56)*60)</f>
        <v>49</v>
      </c>
    </row>
    <row r="58" spans="1:25" ht="15.75" thickBot="1">
      <c r="A58" s="2"/>
      <c r="B58" s="2"/>
      <c r="C58" s="2"/>
      <c r="D58" s="2"/>
      <c r="E58" s="2"/>
      <c r="F58" s="2"/>
      <c r="G58" s="2"/>
      <c r="H58" s="12">
        <f t="shared" si="0"/>
        <v>11</v>
      </c>
      <c r="I58" s="2" t="s">
        <v>29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Y58" s="12">
        <f>TRUNC((((Y55-Y56)*60)-Y57)*60)</f>
        <v>11</v>
      </c>
    </row>
    <row r="59" spans="1:25" ht="15.75" thickBot="1">
      <c r="A59" s="2"/>
      <c r="B59" s="2"/>
      <c r="C59" s="2"/>
      <c r="D59" s="2"/>
      <c r="E59" s="2"/>
      <c r="F59" s="2"/>
      <c r="G59" s="2"/>
      <c r="H59" s="12" t="str">
        <f>IF(H55&gt;0,"E", IF(H55=0," ","W"))</f>
        <v>E</v>
      </c>
      <c r="I59" s="2" t="s">
        <v>33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6">
    <mergeCell ref="H54:I54"/>
    <mergeCell ref="L54:M55"/>
    <mergeCell ref="H55:I55"/>
    <mergeCell ref="G12:H13"/>
    <mergeCell ref="E13:E14"/>
    <mergeCell ref="H36:I36"/>
    <mergeCell ref="H37:I37"/>
    <mergeCell ref="H39:I42"/>
    <mergeCell ref="M41:S48"/>
    <mergeCell ref="H43:I43"/>
    <mergeCell ref="H49:I53"/>
    <mergeCell ref="D33:E33"/>
    <mergeCell ref="M33:N33"/>
    <mergeCell ref="H34:I34"/>
    <mergeCell ref="D35:E35"/>
    <mergeCell ref="H35:I35"/>
    <mergeCell ref="M35:N35"/>
    <mergeCell ref="H19:I19"/>
    <mergeCell ref="D19:E19"/>
    <mergeCell ref="H21:I24"/>
    <mergeCell ref="Q22:S27"/>
    <mergeCell ref="H28:I30"/>
    <mergeCell ref="D31:E31"/>
    <mergeCell ref="M31:N31"/>
    <mergeCell ref="Q11:S15"/>
    <mergeCell ref="K12:L14"/>
    <mergeCell ref="G14:G15"/>
    <mergeCell ref="O17:P18"/>
    <mergeCell ref="F19:G19"/>
    <mergeCell ref="B2:G4"/>
    <mergeCell ref="D5:E5"/>
    <mergeCell ref="F6:F7"/>
    <mergeCell ref="C7:C8"/>
    <mergeCell ref="F8:F9"/>
    <mergeCell ref="K9:L11"/>
    <mergeCell ref="F11:G1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1"/>
  <sheetViews>
    <sheetView tabSelected="1" topLeftCell="A28" zoomScaleNormal="100" workbookViewId="0">
      <selection activeCell="M30" sqref="M30"/>
    </sheetView>
  </sheetViews>
  <sheetFormatPr defaultRowHeight="15"/>
  <cols>
    <col min="1" max="1" width="4.5703125" customWidth="1"/>
    <col min="18" max="18" width="10.7109375" bestFit="1" customWidth="1"/>
    <col min="21" max="22" width="0" hidden="1" customWidth="1"/>
    <col min="23" max="23" width="11.42578125" hidden="1" customWidth="1"/>
    <col min="24" max="25" width="0" hidden="1" customWidth="1"/>
    <col min="27" max="27" width="10.7109375" bestFit="1" customWidth="1"/>
  </cols>
  <sheetData>
    <row r="1" spans="1:27" ht="1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7" ht="15" customHeight="1">
      <c r="A2" s="2"/>
      <c r="B2" s="19" t="s">
        <v>48</v>
      </c>
      <c r="C2" s="20"/>
      <c r="D2" s="20"/>
      <c r="E2" s="20"/>
      <c r="F2" s="20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7" ht="15" customHeight="1">
      <c r="A3" s="2"/>
      <c r="B3" s="22"/>
      <c r="C3" s="23"/>
      <c r="D3" s="23"/>
      <c r="E3" s="23"/>
      <c r="F3" s="23"/>
      <c r="G3" s="24"/>
      <c r="H3" s="3"/>
      <c r="I3" s="2"/>
      <c r="J3" s="2"/>
      <c r="K3" s="2"/>
      <c r="L3" s="2"/>
      <c r="M3" s="2"/>
      <c r="N3" s="2"/>
      <c r="O3" s="2"/>
      <c r="P3" s="15" t="s">
        <v>7</v>
      </c>
      <c r="Q3" s="15"/>
      <c r="R3" s="15"/>
      <c r="S3" s="15"/>
      <c r="T3" s="15"/>
    </row>
    <row r="4" spans="1:27" ht="15.75" customHeight="1" thickBot="1">
      <c r="A4" s="2"/>
      <c r="B4" s="25"/>
      <c r="C4" s="26"/>
      <c r="D4" s="26"/>
      <c r="E4" s="26"/>
      <c r="F4" s="26"/>
      <c r="G4" s="27"/>
      <c r="H4" s="3"/>
      <c r="I4" s="2"/>
      <c r="J4" s="2"/>
      <c r="K4" s="2"/>
      <c r="L4" s="2"/>
      <c r="M4" s="2"/>
      <c r="N4" s="2"/>
      <c r="O4" s="2"/>
      <c r="P4" s="15" t="s">
        <v>65</v>
      </c>
      <c r="Q4" s="15"/>
      <c r="R4" s="15"/>
      <c r="S4" s="15"/>
      <c r="T4" s="15"/>
    </row>
    <row r="5" spans="1:27">
      <c r="A5" s="2"/>
      <c r="B5" s="2"/>
      <c r="C5" s="2"/>
      <c r="D5" s="17" t="s">
        <v>15</v>
      </c>
      <c r="E5" s="17"/>
      <c r="F5" s="2"/>
      <c r="G5" s="2"/>
      <c r="H5" s="3"/>
      <c r="I5" s="2"/>
      <c r="J5" s="2"/>
      <c r="K5" s="2"/>
      <c r="L5" s="67"/>
      <c r="M5" s="2"/>
      <c r="N5" s="2"/>
      <c r="O5" s="2"/>
      <c r="P5" s="15" t="s">
        <v>58</v>
      </c>
      <c r="Q5" s="15"/>
      <c r="R5" s="15"/>
      <c r="S5" s="15"/>
      <c r="T5" s="15"/>
    </row>
    <row r="6" spans="1:27">
      <c r="A6" s="2"/>
      <c r="B6" s="2"/>
      <c r="C6" s="2"/>
      <c r="D6" s="2"/>
      <c r="E6" s="2"/>
      <c r="F6" s="18" t="s">
        <v>16</v>
      </c>
      <c r="G6" s="2"/>
      <c r="H6" s="3"/>
      <c r="I6" s="2"/>
      <c r="J6" s="2"/>
      <c r="K6" s="2"/>
      <c r="L6" s="67"/>
      <c r="M6" s="2"/>
      <c r="N6" s="2"/>
      <c r="O6" s="2"/>
      <c r="P6" s="15" t="s">
        <v>59</v>
      </c>
      <c r="Q6" s="15"/>
      <c r="R6" s="15"/>
      <c r="S6" s="15"/>
      <c r="T6" s="15"/>
    </row>
    <row r="7" spans="1:27" ht="15.75" thickBot="1">
      <c r="A7" s="2"/>
      <c r="B7" s="2"/>
      <c r="C7" s="66" t="s">
        <v>6</v>
      </c>
      <c r="D7" s="4"/>
      <c r="E7" s="2"/>
      <c r="F7" s="18"/>
      <c r="G7" s="2"/>
      <c r="H7" s="3"/>
      <c r="I7" s="2"/>
      <c r="J7" s="2"/>
      <c r="K7" s="2"/>
      <c r="L7" s="67"/>
      <c r="M7" s="2"/>
      <c r="N7" s="2"/>
      <c r="O7" s="2"/>
      <c r="P7" s="15" t="s">
        <v>60</v>
      </c>
      <c r="Q7" s="15"/>
      <c r="R7" s="15"/>
      <c r="S7" s="15"/>
      <c r="T7" s="15"/>
    </row>
    <row r="8" spans="1:27" ht="15.75" thickBot="1">
      <c r="A8" s="2"/>
      <c r="B8" s="2"/>
      <c r="C8" s="36"/>
      <c r="D8" s="3"/>
      <c r="E8" s="2"/>
      <c r="F8" s="28" t="s">
        <v>18</v>
      </c>
      <c r="G8" s="2"/>
      <c r="H8" s="3"/>
      <c r="I8" s="2"/>
      <c r="J8" s="2"/>
      <c r="K8" s="2"/>
      <c r="L8" s="67"/>
      <c r="M8" s="2"/>
      <c r="N8" s="2"/>
      <c r="O8" s="2"/>
      <c r="P8" s="15" t="s">
        <v>63</v>
      </c>
      <c r="Q8" s="15"/>
      <c r="R8" s="15"/>
      <c r="S8" s="15"/>
      <c r="T8" s="15"/>
    </row>
    <row r="9" spans="1:27">
      <c r="A9" s="2"/>
      <c r="B9" s="2"/>
      <c r="C9" s="2"/>
      <c r="D9" s="3"/>
      <c r="E9" s="2"/>
      <c r="F9" s="28"/>
      <c r="G9" s="2"/>
      <c r="H9" s="3"/>
      <c r="I9" s="2"/>
      <c r="J9" s="2"/>
      <c r="K9" s="37" t="s">
        <v>67</v>
      </c>
      <c r="L9" s="38"/>
      <c r="M9" s="2"/>
      <c r="N9" s="2"/>
      <c r="O9" s="2"/>
      <c r="P9" s="15" t="s">
        <v>61</v>
      </c>
      <c r="Q9" s="15"/>
      <c r="R9" s="15"/>
      <c r="S9" s="15"/>
      <c r="T9" s="15"/>
    </row>
    <row r="10" spans="1:27">
      <c r="A10" s="2"/>
      <c r="B10" s="2"/>
      <c r="C10" s="2"/>
      <c r="D10" s="3"/>
      <c r="E10" s="2"/>
      <c r="F10" s="2"/>
      <c r="G10" s="2"/>
      <c r="H10" s="3"/>
      <c r="I10" s="2"/>
      <c r="J10" s="2"/>
      <c r="K10" s="39"/>
      <c r="L10" s="40"/>
      <c r="M10" s="2"/>
      <c r="N10" s="2"/>
      <c r="O10" s="2"/>
      <c r="P10" s="2"/>
      <c r="Q10" s="2"/>
      <c r="R10" s="2"/>
      <c r="S10" s="2"/>
      <c r="T10" s="2"/>
    </row>
    <row r="11" spans="1:27" ht="15" customHeight="1" thickBot="1">
      <c r="A11" s="2"/>
      <c r="B11" s="17" t="s">
        <v>14</v>
      </c>
      <c r="C11" s="17"/>
      <c r="D11" s="3"/>
      <c r="E11" s="2"/>
      <c r="F11" s="2"/>
      <c r="G11" s="2"/>
      <c r="H11" s="3"/>
      <c r="I11" s="2"/>
      <c r="J11" s="2"/>
      <c r="K11" s="41"/>
      <c r="L11" s="42"/>
      <c r="M11" s="2"/>
      <c r="N11" s="2"/>
      <c r="O11" s="2"/>
      <c r="P11" s="2"/>
      <c r="Q11" s="32" t="s">
        <v>38</v>
      </c>
      <c r="R11" s="32"/>
      <c r="S11" s="32"/>
      <c r="T11" s="2"/>
      <c r="W11" s="1">
        <f>DATE(R20,R19,R18)</f>
        <v>43100</v>
      </c>
      <c r="X11">
        <f>R16+R17/60</f>
        <v>23.833333333333332</v>
      </c>
    </row>
    <row r="12" spans="1:27" ht="15" customHeight="1">
      <c r="A12" s="2"/>
      <c r="B12" s="2"/>
      <c r="C12" s="31" t="s">
        <v>17</v>
      </c>
      <c r="D12" s="64"/>
      <c r="E12" s="2"/>
      <c r="F12" s="2"/>
      <c r="G12" s="2"/>
      <c r="H12" s="3"/>
      <c r="I12" s="2"/>
      <c r="J12" s="2"/>
      <c r="K12" s="58" t="s">
        <v>70</v>
      </c>
      <c r="L12" s="59"/>
      <c r="M12" s="2"/>
      <c r="N12" s="2"/>
      <c r="O12" s="2"/>
      <c r="P12" s="2"/>
      <c r="Q12" s="32"/>
      <c r="R12" s="32"/>
      <c r="S12" s="32"/>
      <c r="T12" s="2"/>
      <c r="W12" s="1">
        <f>IF(X12&lt;24,W11+H44,W11+H44+1)</f>
        <v>43103</v>
      </c>
      <c r="X12">
        <f>X11+(H45+(H46/60))</f>
        <v>39.916666666666664</v>
      </c>
      <c r="AA12" s="1"/>
    </row>
    <row r="13" spans="1:27" ht="15.75" thickBot="1">
      <c r="A13" s="66" t="s">
        <v>68</v>
      </c>
      <c r="B13" s="4"/>
      <c r="C13" s="31"/>
      <c r="D13" s="64"/>
      <c r="E13" s="2"/>
      <c r="F13" s="2"/>
      <c r="G13" s="2"/>
      <c r="H13" s="3"/>
      <c r="I13" s="2"/>
      <c r="J13" s="2"/>
      <c r="K13" s="60"/>
      <c r="L13" s="61"/>
      <c r="M13" s="2"/>
      <c r="N13" s="2"/>
      <c r="O13" s="2"/>
      <c r="P13" s="2"/>
      <c r="Q13" s="32"/>
      <c r="R13" s="32"/>
      <c r="S13" s="32"/>
      <c r="T13" s="2"/>
      <c r="X13">
        <f>IF(X12&lt;24,X12,X12-24)</f>
        <v>15.916666666666664</v>
      </c>
    </row>
    <row r="14" spans="1:27" ht="15.75" thickBot="1">
      <c r="A14" s="36"/>
      <c r="B14" s="3"/>
      <c r="C14" s="28" t="s">
        <v>18</v>
      </c>
      <c r="D14" s="3"/>
      <c r="E14" s="2"/>
      <c r="F14" s="2"/>
      <c r="G14" s="2"/>
      <c r="H14" s="3"/>
      <c r="I14" s="2"/>
      <c r="J14" s="2"/>
      <c r="K14" s="62"/>
      <c r="L14" s="63"/>
      <c r="M14" s="2"/>
      <c r="N14" s="2"/>
      <c r="O14" s="2"/>
      <c r="P14" s="2"/>
      <c r="Q14" s="32"/>
      <c r="R14" s="32"/>
      <c r="S14" s="32"/>
      <c r="T14" s="2"/>
      <c r="X14">
        <f>TRUNC(X13)</f>
        <v>15</v>
      </c>
    </row>
    <row r="15" spans="1:27" ht="15.75" thickBot="1">
      <c r="A15" s="2"/>
      <c r="B15" s="3"/>
      <c r="C15" s="28"/>
      <c r="D15" s="3"/>
      <c r="E15" s="2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32"/>
      <c r="R15" s="32"/>
      <c r="S15" s="32"/>
      <c r="T15" s="2"/>
      <c r="X15">
        <f>X13-X14</f>
        <v>0.9166666666666643</v>
      </c>
    </row>
    <row r="16" spans="1:27" ht="15.75" thickBot="1">
      <c r="A16" s="2"/>
      <c r="B16" s="3"/>
      <c r="C16" s="2"/>
      <c r="D16" s="3"/>
      <c r="E16" s="2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5" t="s">
        <v>34</v>
      </c>
      <c r="R16" s="13">
        <v>23</v>
      </c>
      <c r="S16" s="2"/>
      <c r="T16" s="2"/>
      <c r="X16">
        <f>X15*60</f>
        <v>54.999999999999858</v>
      </c>
    </row>
    <row r="17" spans="1:20" ht="15.75" thickBot="1">
      <c r="A17" s="8"/>
      <c r="B17" s="7"/>
      <c r="C17" s="8"/>
      <c r="D17" s="7"/>
      <c r="E17" s="8"/>
      <c r="F17" s="8"/>
      <c r="G17" s="8"/>
      <c r="H17" s="7"/>
      <c r="I17" s="8"/>
      <c r="J17" s="8"/>
      <c r="K17" s="8"/>
      <c r="L17" s="8"/>
      <c r="M17" s="8"/>
      <c r="N17" s="8"/>
      <c r="O17" s="29" t="s">
        <v>0</v>
      </c>
      <c r="P17" s="29"/>
      <c r="Q17" s="9" t="s">
        <v>28</v>
      </c>
      <c r="R17" s="13">
        <v>50</v>
      </c>
      <c r="S17" s="2"/>
      <c r="T17" s="2"/>
    </row>
    <row r="18" spans="1:20" ht="15.75" thickBot="1">
      <c r="A18" s="2"/>
      <c r="B18" s="3"/>
      <c r="C18" s="2"/>
      <c r="D18" s="3"/>
      <c r="E18" s="2"/>
      <c r="F18" s="2"/>
      <c r="G18" s="2"/>
      <c r="H18" s="3"/>
      <c r="I18" s="2"/>
      <c r="J18" s="2"/>
      <c r="K18" s="2"/>
      <c r="L18" s="2"/>
      <c r="M18" s="2"/>
      <c r="N18" s="2"/>
      <c r="O18" s="29"/>
      <c r="P18" s="29"/>
      <c r="Q18" s="5" t="s">
        <v>35</v>
      </c>
      <c r="R18" s="13">
        <v>31</v>
      </c>
      <c r="S18" s="2"/>
      <c r="T18" s="2"/>
    </row>
    <row r="19" spans="1:20" ht="15.75" thickBot="1">
      <c r="A19" s="2"/>
      <c r="B19" s="31" t="s">
        <v>3</v>
      </c>
      <c r="C19" s="31"/>
      <c r="D19" s="35" t="s">
        <v>4</v>
      </c>
      <c r="E19" s="31"/>
      <c r="F19" s="2"/>
      <c r="G19" s="2"/>
      <c r="H19" s="31" t="s">
        <v>2</v>
      </c>
      <c r="I19" s="31"/>
      <c r="J19" s="2"/>
      <c r="K19" s="2"/>
      <c r="L19" s="2"/>
      <c r="M19" s="2"/>
      <c r="N19" s="2"/>
      <c r="O19" s="2"/>
      <c r="P19" s="2"/>
      <c r="Q19" s="5" t="s">
        <v>36</v>
      </c>
      <c r="R19" s="13">
        <v>12</v>
      </c>
      <c r="S19" s="2"/>
      <c r="T19" s="2"/>
    </row>
    <row r="20" spans="1:20" ht="15.75" thickBot="1">
      <c r="A20" s="2"/>
      <c r="B20" s="3"/>
      <c r="C20" s="2"/>
      <c r="D20" s="3"/>
      <c r="E20" s="2"/>
      <c r="F20" s="2"/>
      <c r="G20" s="2"/>
      <c r="H20" s="3"/>
      <c r="I20" s="2"/>
      <c r="J20" s="2"/>
      <c r="K20" s="2"/>
      <c r="L20" s="2"/>
      <c r="M20" s="2"/>
      <c r="N20" s="2"/>
      <c r="O20" s="2"/>
      <c r="P20" s="2"/>
      <c r="Q20" s="5" t="s">
        <v>37</v>
      </c>
      <c r="R20" s="13">
        <v>2017</v>
      </c>
      <c r="S20" s="2"/>
      <c r="T20" s="2"/>
    </row>
    <row r="21" spans="1:20">
      <c r="A21" s="2"/>
      <c r="B21" s="2"/>
      <c r="C21" s="2"/>
      <c r="D21" s="2"/>
      <c r="E21" s="2"/>
      <c r="F21" s="2"/>
      <c r="G21" s="2"/>
      <c r="H21" s="30" t="s">
        <v>1</v>
      </c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 customHeight="1">
      <c r="A22" s="2"/>
      <c r="B22" s="2"/>
      <c r="C22" s="2"/>
      <c r="D22" s="2"/>
      <c r="E22" s="2"/>
      <c r="F22" s="2"/>
      <c r="G22" s="2"/>
      <c r="H22" s="30"/>
      <c r="I22" s="30"/>
      <c r="J22" s="2"/>
      <c r="K22" s="2"/>
      <c r="L22" s="2"/>
      <c r="M22" s="2"/>
      <c r="N22" s="2"/>
      <c r="O22" s="2"/>
      <c r="P22" s="2"/>
      <c r="Q22" s="32" t="s">
        <v>39</v>
      </c>
      <c r="R22" s="32"/>
      <c r="S22" s="32"/>
      <c r="T22" s="2"/>
    </row>
    <row r="23" spans="1:20" ht="15" customHeight="1">
      <c r="A23" s="2"/>
      <c r="B23" s="2"/>
      <c r="C23" s="2"/>
      <c r="D23" s="2"/>
      <c r="E23" s="2"/>
      <c r="F23" s="2"/>
      <c r="G23" s="2"/>
      <c r="H23" s="30"/>
      <c r="I23" s="30"/>
      <c r="J23" s="2"/>
      <c r="K23" s="2"/>
      <c r="L23" s="2"/>
      <c r="M23" s="2"/>
      <c r="N23" s="2"/>
      <c r="O23" s="2"/>
      <c r="P23" s="2"/>
      <c r="Q23" s="32"/>
      <c r="R23" s="32"/>
      <c r="S23" s="32"/>
      <c r="T23" s="2"/>
    </row>
    <row r="24" spans="1:20" ht="15" customHeight="1" thickBot="1">
      <c r="A24" s="2"/>
      <c r="B24" s="2"/>
      <c r="C24" s="2"/>
      <c r="D24" s="2"/>
      <c r="E24" s="2"/>
      <c r="F24" s="2"/>
      <c r="G24" s="2"/>
      <c r="H24" s="30"/>
      <c r="I24" s="30"/>
      <c r="J24" s="2"/>
      <c r="K24" s="2"/>
      <c r="L24" s="2"/>
      <c r="M24" s="2"/>
      <c r="N24" s="2"/>
      <c r="O24" s="2"/>
      <c r="P24" s="2"/>
      <c r="Q24" s="32"/>
      <c r="R24" s="32"/>
      <c r="S24" s="32"/>
      <c r="T24" s="2"/>
    </row>
    <row r="25" spans="1:20" ht="15" customHeight="1" thickBot="1">
      <c r="A25" s="2"/>
      <c r="B25" s="5" t="s">
        <v>46</v>
      </c>
      <c r="C25" s="13">
        <v>30</v>
      </c>
      <c r="D25" s="13">
        <v>10</v>
      </c>
      <c r="E25" s="13" t="s">
        <v>20</v>
      </c>
      <c r="F25" s="2"/>
      <c r="G25" s="2"/>
      <c r="H25" s="2"/>
      <c r="I25" s="2"/>
      <c r="J25" s="2"/>
      <c r="K25" s="5" t="s">
        <v>41</v>
      </c>
      <c r="L25" s="13">
        <v>50</v>
      </c>
      <c r="M25" s="13">
        <v>0.5</v>
      </c>
      <c r="N25" s="13" t="s">
        <v>20</v>
      </c>
      <c r="O25" s="2"/>
      <c r="P25" s="2"/>
      <c r="Q25" s="32"/>
      <c r="R25" s="32"/>
      <c r="S25" s="32"/>
      <c r="T25" s="2"/>
    </row>
    <row r="26" spans="1:20" ht="1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  <c r="R26" s="32"/>
      <c r="S26" s="32"/>
      <c r="T26" s="2"/>
    </row>
    <row r="27" spans="1:20" ht="15.75" thickBot="1">
      <c r="A27" s="2"/>
      <c r="B27" s="5" t="s">
        <v>45</v>
      </c>
      <c r="C27" s="13">
        <v>5</v>
      </c>
      <c r="D27" s="13">
        <v>0</v>
      </c>
      <c r="E27" s="13" t="s">
        <v>52</v>
      </c>
      <c r="F27" s="2"/>
      <c r="G27" s="2"/>
      <c r="H27" s="2"/>
      <c r="I27" s="2"/>
      <c r="J27" s="2"/>
      <c r="K27" s="5" t="s">
        <v>42</v>
      </c>
      <c r="L27" s="13">
        <v>5</v>
      </c>
      <c r="M27" s="13">
        <v>0</v>
      </c>
      <c r="N27" s="13" t="s">
        <v>54</v>
      </c>
      <c r="O27" s="2"/>
      <c r="P27" s="2"/>
      <c r="Q27" s="32"/>
      <c r="R27" s="32"/>
      <c r="S27" s="32"/>
      <c r="T27" s="2"/>
    </row>
    <row r="28" spans="1:20" ht="15.75" thickBot="1">
      <c r="A28" s="2"/>
      <c r="B28" s="2"/>
      <c r="C28" s="2"/>
      <c r="D28" s="2"/>
      <c r="E28" s="2"/>
      <c r="F28" s="2"/>
      <c r="G28" s="2"/>
      <c r="H28" s="17" t="s">
        <v>22</v>
      </c>
      <c r="I28" s="17"/>
      <c r="J28" s="2"/>
      <c r="K28" s="2"/>
      <c r="L28" s="2"/>
      <c r="M28" s="2"/>
      <c r="N28" s="2"/>
      <c r="O28" s="2"/>
      <c r="P28" s="2"/>
      <c r="Q28" s="9" t="s">
        <v>34</v>
      </c>
      <c r="R28" s="6">
        <f>X14</f>
        <v>15</v>
      </c>
      <c r="S28" s="2"/>
      <c r="T28" s="2"/>
    </row>
    <row r="29" spans="1:20" ht="15.75" thickBot="1">
      <c r="A29" s="2"/>
      <c r="B29" s="2"/>
      <c r="C29" s="5" t="s">
        <v>44</v>
      </c>
      <c r="D29" s="13">
        <v>35</v>
      </c>
      <c r="E29" s="2" t="s">
        <v>21</v>
      </c>
      <c r="F29" s="2"/>
      <c r="G29" s="2"/>
      <c r="H29" s="17"/>
      <c r="I29" s="17"/>
      <c r="J29" s="2"/>
      <c r="K29" s="2"/>
      <c r="L29" s="5" t="s">
        <v>43</v>
      </c>
      <c r="M29" s="13">
        <v>20</v>
      </c>
      <c r="N29" s="2" t="s">
        <v>21</v>
      </c>
      <c r="O29" s="2"/>
      <c r="P29" s="2"/>
      <c r="Q29" s="5" t="s">
        <v>28</v>
      </c>
      <c r="R29" s="6">
        <f>X16</f>
        <v>54.999999999999858</v>
      </c>
      <c r="S29" s="2"/>
      <c r="T29" s="2"/>
    </row>
    <row r="30" spans="1:20" ht="15.75" thickBot="1">
      <c r="A30" s="2"/>
      <c r="B30" s="2"/>
      <c r="C30" s="2"/>
      <c r="D30" s="2"/>
      <c r="E30" s="2"/>
      <c r="F30" s="2"/>
      <c r="G30" s="2"/>
      <c r="H30" s="17"/>
      <c r="I30" s="17"/>
      <c r="J30" s="2"/>
      <c r="K30" s="2"/>
      <c r="L30" s="2"/>
      <c r="M30" s="2"/>
      <c r="N30" s="2"/>
      <c r="O30" s="2"/>
      <c r="P30" s="2"/>
      <c r="Q30" s="5" t="s">
        <v>40</v>
      </c>
      <c r="R30" s="14">
        <f>W12</f>
        <v>43103</v>
      </c>
      <c r="S30" s="2"/>
      <c r="T30" s="2"/>
    </row>
    <row r="31" spans="1:20" ht="15.75" hidden="1" thickBot="1">
      <c r="A31" s="2"/>
      <c r="B31" s="2"/>
      <c r="C31" s="2"/>
      <c r="D31" s="16">
        <f xml:space="preserve"> IF(E25="N", C25+D25/60, -(C25+D25/60))</f>
        <v>30.166666666666668</v>
      </c>
      <c r="E31" s="16"/>
      <c r="F31" s="2"/>
      <c r="G31" s="2"/>
      <c r="H31" s="2"/>
      <c r="I31" s="2"/>
      <c r="J31" s="2"/>
      <c r="K31" s="2"/>
      <c r="L31" s="2"/>
      <c r="M31" s="16">
        <f xml:space="preserve"> IF(N25="N", L25+M25/60, -(L25+M25/60))</f>
        <v>50.008333333333333</v>
      </c>
      <c r="N31" s="16"/>
      <c r="O31" s="2"/>
      <c r="P31" s="2"/>
      <c r="Q31" s="5"/>
      <c r="R31" s="2"/>
      <c r="S31" s="2"/>
      <c r="T31" s="2"/>
    </row>
    <row r="32" spans="1:20" ht="15.75" hidden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 thickBot="1">
      <c r="A33" s="2"/>
      <c r="B33" s="2"/>
      <c r="C33" s="2"/>
      <c r="D33" s="16">
        <f xml:space="preserve"> IF(E27="E", C27+D27/60, -(C27+D27/60))</f>
        <v>-5</v>
      </c>
      <c r="E33" s="16"/>
      <c r="F33" s="2"/>
      <c r="G33" s="2"/>
      <c r="H33" s="2"/>
      <c r="I33" s="2"/>
      <c r="J33" s="2"/>
      <c r="K33" s="2"/>
      <c r="L33" s="2"/>
      <c r="M33" s="16">
        <f xml:space="preserve"> IF(N27="E", L27+M27/60, -(L27+M27/60))</f>
        <v>5</v>
      </c>
      <c r="N33" s="16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43" t="s">
        <v>23</v>
      </c>
      <c r="I34" s="4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>
      <c r="A35" s="2"/>
      <c r="B35" s="2"/>
      <c r="C35" s="5" t="s">
        <v>25</v>
      </c>
      <c r="D35" s="16">
        <f>D29/COS(RADIANS(D31))</f>
        <v>40.482678406801362</v>
      </c>
      <c r="E35" s="16"/>
      <c r="F35" s="2"/>
      <c r="G35" s="2"/>
      <c r="H35" s="45">
        <f>ABS(M33-D33)</f>
        <v>10</v>
      </c>
      <c r="I35" s="46"/>
      <c r="J35" s="2"/>
      <c r="K35" s="2"/>
      <c r="L35" s="5" t="s">
        <v>26</v>
      </c>
      <c r="M35" s="16">
        <f>M29/COS(RADIANS(M31))</f>
        <v>31.119870983554762</v>
      </c>
      <c r="N35" s="16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43" t="s">
        <v>24</v>
      </c>
      <c r="I36" s="4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thickBot="1">
      <c r="A37" s="2"/>
      <c r="B37" s="2"/>
      <c r="C37" s="2"/>
      <c r="D37" s="2"/>
      <c r="E37" s="2"/>
      <c r="F37" s="2"/>
      <c r="G37" s="2"/>
      <c r="H37" s="45">
        <f>H35*60</f>
        <v>600</v>
      </c>
      <c r="I37" s="4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17" t="s">
        <v>47</v>
      </c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thickBot="1">
      <c r="A40" s="2"/>
      <c r="B40" s="2"/>
      <c r="C40" s="2"/>
      <c r="D40" s="2"/>
      <c r="E40" s="2"/>
      <c r="F40" s="2"/>
      <c r="G40" s="2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17"/>
      <c r="I41" s="17"/>
      <c r="J41" s="2"/>
      <c r="K41" s="2"/>
      <c r="L41" s="2"/>
      <c r="M41" s="49" t="s">
        <v>49</v>
      </c>
      <c r="N41" s="50"/>
      <c r="O41" s="50"/>
      <c r="P41" s="50"/>
      <c r="Q41" s="50"/>
      <c r="R41" s="50"/>
      <c r="S41" s="51"/>
      <c r="T41" s="2"/>
    </row>
    <row r="42" spans="1:20" ht="15.75" thickBot="1">
      <c r="A42" s="2"/>
      <c r="B42" s="2"/>
      <c r="C42" s="2"/>
      <c r="D42" s="2"/>
      <c r="E42" s="2"/>
      <c r="F42" s="2"/>
      <c r="G42" s="2"/>
      <c r="H42" s="17"/>
      <c r="I42" s="17"/>
      <c r="J42" s="2"/>
      <c r="K42" s="2"/>
      <c r="L42" s="2"/>
      <c r="M42" s="52"/>
      <c r="N42" s="53"/>
      <c r="O42" s="53"/>
      <c r="P42" s="53"/>
      <c r="Q42" s="53"/>
      <c r="R42" s="53"/>
      <c r="S42" s="54"/>
      <c r="T42" s="2"/>
    </row>
    <row r="43" spans="1:20" ht="15.75" thickBot="1">
      <c r="A43" s="2"/>
      <c r="B43" s="2"/>
      <c r="C43" s="2"/>
      <c r="D43" s="2"/>
      <c r="E43" s="2"/>
      <c r="F43" s="2"/>
      <c r="G43" s="2"/>
      <c r="H43" s="47">
        <f>IF(D35&gt;M35,H37/(D35-M35), "senza soluzione")</f>
        <v>64.083343048398078</v>
      </c>
      <c r="I43" s="48"/>
      <c r="J43" s="2"/>
      <c r="K43" s="2"/>
      <c r="L43" s="2"/>
      <c r="M43" s="52"/>
      <c r="N43" s="53"/>
      <c r="O43" s="53"/>
      <c r="P43" s="53"/>
      <c r="Q43" s="53"/>
      <c r="R43" s="53"/>
      <c r="S43" s="54"/>
      <c r="T43" s="2"/>
    </row>
    <row r="44" spans="1:20" ht="15.75" thickBot="1">
      <c r="A44" s="2"/>
      <c r="B44" s="2"/>
      <c r="C44" s="2"/>
      <c r="D44" s="2"/>
      <c r="E44" s="2"/>
      <c r="F44" s="2"/>
      <c r="G44" s="2"/>
      <c r="H44" s="10">
        <f>IF(H43&lt;24, 0, TRUNC(H43/24))</f>
        <v>2</v>
      </c>
      <c r="I44" s="11" t="s">
        <v>53</v>
      </c>
      <c r="J44" s="2"/>
      <c r="K44" s="2"/>
      <c r="L44" s="2"/>
      <c r="M44" s="52"/>
      <c r="N44" s="53"/>
      <c r="O44" s="53"/>
      <c r="P44" s="53"/>
      <c r="Q44" s="53"/>
      <c r="R44" s="53"/>
      <c r="S44" s="54"/>
      <c r="T44" s="2"/>
    </row>
    <row r="45" spans="1:20" ht="15.75" thickBot="1">
      <c r="A45" s="2"/>
      <c r="B45" s="2"/>
      <c r="C45" s="2"/>
      <c r="D45" s="2"/>
      <c r="E45" s="2"/>
      <c r="F45" s="2"/>
      <c r="G45" s="2"/>
      <c r="H45" s="6">
        <f>TRUNC(IF((TRUNC(H43))&lt;24, (tronca (H43)), ((H43/24)- TRUNC(H43/24))*24))</f>
        <v>16</v>
      </c>
      <c r="I45" s="2" t="s">
        <v>27</v>
      </c>
      <c r="J45" s="2"/>
      <c r="K45" s="2"/>
      <c r="L45" s="2"/>
      <c r="M45" s="52"/>
      <c r="N45" s="53"/>
      <c r="O45" s="53"/>
      <c r="P45" s="53"/>
      <c r="Q45" s="53"/>
      <c r="R45" s="53"/>
      <c r="S45" s="54"/>
      <c r="T45" s="2"/>
    </row>
    <row r="46" spans="1:20" ht="15.75" thickBot="1">
      <c r="A46" s="2"/>
      <c r="B46" s="2"/>
      <c r="C46" s="2"/>
      <c r="D46" s="2"/>
      <c r="E46" s="2"/>
      <c r="F46" s="2"/>
      <c r="G46" s="2"/>
      <c r="H46" s="6">
        <f>TRUNC((H43-(TRUNC(H43)))*60)</f>
        <v>5</v>
      </c>
      <c r="I46" s="2" t="s">
        <v>28</v>
      </c>
      <c r="J46" s="2"/>
      <c r="K46" s="2"/>
      <c r="L46" s="2"/>
      <c r="M46" s="52"/>
      <c r="N46" s="53"/>
      <c r="O46" s="53"/>
      <c r="P46" s="53"/>
      <c r="Q46" s="53"/>
      <c r="R46" s="53"/>
      <c r="S46" s="54"/>
      <c r="T46" s="2"/>
    </row>
    <row r="47" spans="1:20" ht="15.75" thickBot="1">
      <c r="A47" s="2"/>
      <c r="B47" s="2"/>
      <c r="C47" s="2"/>
      <c r="D47" s="2"/>
      <c r="E47" s="2"/>
      <c r="F47" s="2"/>
      <c r="G47" s="2"/>
      <c r="H47" s="6">
        <f>TRUNC((((H43-TRUNC(H43))*60)-H46)*60)</f>
        <v>0</v>
      </c>
      <c r="I47" s="2" t="s">
        <v>29</v>
      </c>
      <c r="J47" s="2"/>
      <c r="K47" s="2"/>
      <c r="L47" s="2"/>
      <c r="M47" s="52"/>
      <c r="N47" s="53"/>
      <c r="O47" s="53"/>
      <c r="P47" s="53"/>
      <c r="Q47" s="53"/>
      <c r="R47" s="53"/>
      <c r="S47" s="54"/>
      <c r="T47" s="2"/>
    </row>
    <row r="48" spans="1:20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55"/>
      <c r="N48" s="56"/>
      <c r="O48" s="56"/>
      <c r="P48" s="56"/>
      <c r="Q48" s="56"/>
      <c r="R48" s="56"/>
      <c r="S48" s="57"/>
      <c r="T48" s="2"/>
    </row>
    <row r="49" spans="1:25">
      <c r="A49" s="2"/>
      <c r="B49" s="2"/>
      <c r="C49" s="2"/>
      <c r="D49" s="2"/>
      <c r="E49" s="2"/>
      <c r="F49" s="2"/>
      <c r="G49" s="2"/>
      <c r="H49" s="17" t="s">
        <v>30</v>
      </c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5">
      <c r="A50" s="2"/>
      <c r="B50" s="2"/>
      <c r="C50" s="2"/>
      <c r="D50" s="2"/>
      <c r="E50" s="2"/>
      <c r="F50" s="2"/>
      <c r="G50" s="2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5">
      <c r="A51" s="2"/>
      <c r="B51" s="2"/>
      <c r="C51" s="2"/>
      <c r="D51" s="2"/>
      <c r="E51" s="2"/>
      <c r="F51" s="2"/>
      <c r="G51" s="2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5">
      <c r="A52" s="2"/>
      <c r="B52" s="2"/>
      <c r="C52" s="2"/>
      <c r="D52" s="2"/>
      <c r="E52" s="2"/>
      <c r="F52" s="2"/>
      <c r="G52" s="2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5">
      <c r="A53" s="2"/>
      <c r="B53" s="2"/>
      <c r="C53" s="2"/>
      <c r="D53" s="2"/>
      <c r="E53" s="2"/>
      <c r="F53" s="2"/>
      <c r="G53" s="2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5">
      <c r="A54" s="2"/>
      <c r="B54" s="2"/>
      <c r="C54" s="2"/>
      <c r="D54" s="2"/>
      <c r="E54" s="2"/>
      <c r="F54" s="2"/>
      <c r="G54" s="2"/>
      <c r="H54" s="16">
        <f>M33+(H43*M35)/60</f>
        <v>38.23775613101715</v>
      </c>
      <c r="I54" s="16"/>
      <c r="J54" s="2" t="s">
        <v>15</v>
      </c>
      <c r="K54" s="2" t="s">
        <v>31</v>
      </c>
      <c r="L54" s="30" t="s">
        <v>32</v>
      </c>
      <c r="M54" s="30"/>
      <c r="N54" s="2"/>
      <c r="O54" s="2"/>
      <c r="P54" s="2"/>
      <c r="Q54" s="2"/>
      <c r="R54" s="2"/>
      <c r="S54" s="2"/>
      <c r="T54" s="2"/>
    </row>
    <row r="55" spans="1:25" ht="15.75" thickBot="1">
      <c r="A55" s="2"/>
      <c r="B55" s="2"/>
      <c r="C55" s="2"/>
      <c r="D55" s="2"/>
      <c r="E55" s="2"/>
      <c r="F55" s="2"/>
      <c r="G55" s="2"/>
      <c r="H55" s="18">
        <f>D33+(H43*D35/60)</f>
        <v>38.23775613101715</v>
      </c>
      <c r="I55" s="18"/>
      <c r="J55" s="2" t="s">
        <v>14</v>
      </c>
      <c r="K55" s="2" t="s">
        <v>31</v>
      </c>
      <c r="L55" s="30"/>
      <c r="M55" s="30"/>
      <c r="N55" s="2"/>
      <c r="O55" s="2"/>
      <c r="P55" s="2"/>
      <c r="Q55" s="2"/>
      <c r="R55" s="2"/>
      <c r="S55" s="2"/>
      <c r="T55" s="2"/>
      <c r="Y55">
        <f>ABS(H54)</f>
        <v>38.23775613101715</v>
      </c>
    </row>
    <row r="56" spans="1:25" ht="15.75" thickBot="1">
      <c r="A56" s="2"/>
      <c r="B56" s="2"/>
      <c r="C56" s="2"/>
      <c r="D56" s="2"/>
      <c r="E56" s="2"/>
      <c r="F56" s="2"/>
      <c r="G56" s="2"/>
      <c r="H56" s="12">
        <f>Y56</f>
        <v>38</v>
      </c>
      <c r="I56" s="2" t="s">
        <v>23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Y56" s="12">
        <f>TRUNC(Y55)</f>
        <v>38</v>
      </c>
    </row>
    <row r="57" spans="1:25" ht="15.75" thickBot="1">
      <c r="A57" s="2"/>
      <c r="B57" s="2"/>
      <c r="C57" s="2"/>
      <c r="D57" s="2"/>
      <c r="E57" s="2"/>
      <c r="F57" s="2"/>
      <c r="G57" s="2"/>
      <c r="H57" s="12">
        <f t="shared" ref="H57:H58" si="0">Y57</f>
        <v>14</v>
      </c>
      <c r="I57" s="2" t="s">
        <v>24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Y57" s="12">
        <f>TRUNC((Y55-Y56)*60)</f>
        <v>14</v>
      </c>
    </row>
    <row r="58" spans="1:25" ht="15.75" thickBot="1">
      <c r="A58" s="2"/>
      <c r="B58" s="2"/>
      <c r="C58" s="2"/>
      <c r="D58" s="2"/>
      <c r="E58" s="2"/>
      <c r="F58" s="2"/>
      <c r="G58" s="2"/>
      <c r="H58" s="12">
        <f t="shared" si="0"/>
        <v>15</v>
      </c>
      <c r="I58" s="2" t="s">
        <v>29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Y58" s="12">
        <f>TRUNC((((Y55-Y56)*60)-Y57)*60)</f>
        <v>15</v>
      </c>
    </row>
    <row r="59" spans="1:25" ht="15.75" thickBot="1">
      <c r="A59" s="2"/>
      <c r="B59" s="2"/>
      <c r="C59" s="2"/>
      <c r="D59" s="2"/>
      <c r="E59" s="2"/>
      <c r="F59" s="2"/>
      <c r="G59" s="2"/>
      <c r="H59" s="12" t="str">
        <f>IF(H55&gt;0,"E", IF(H55=0," ","W"))</f>
        <v>E</v>
      </c>
      <c r="I59" s="2" t="s">
        <v>33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mergeCells count="36">
    <mergeCell ref="H54:I54"/>
    <mergeCell ref="L54:M55"/>
    <mergeCell ref="H55:I55"/>
    <mergeCell ref="H36:I36"/>
    <mergeCell ref="H37:I37"/>
    <mergeCell ref="H39:I42"/>
    <mergeCell ref="M41:S48"/>
    <mergeCell ref="H43:I43"/>
    <mergeCell ref="H49:I53"/>
    <mergeCell ref="D31:E31"/>
    <mergeCell ref="M31:N31"/>
    <mergeCell ref="D33:E33"/>
    <mergeCell ref="M33:N33"/>
    <mergeCell ref="H34:I34"/>
    <mergeCell ref="D35:E35"/>
    <mergeCell ref="H35:I35"/>
    <mergeCell ref="M35:N35"/>
    <mergeCell ref="D19:E19"/>
    <mergeCell ref="B19:C19"/>
    <mergeCell ref="H19:I19"/>
    <mergeCell ref="H21:I24"/>
    <mergeCell ref="Q22:S27"/>
    <mergeCell ref="H28:I30"/>
    <mergeCell ref="Q11:S15"/>
    <mergeCell ref="C12:D13"/>
    <mergeCell ref="K12:L14"/>
    <mergeCell ref="A13:A14"/>
    <mergeCell ref="C14:C15"/>
    <mergeCell ref="O17:P18"/>
    <mergeCell ref="B2:G4"/>
    <mergeCell ref="D5:E5"/>
    <mergeCell ref="F6:F7"/>
    <mergeCell ref="C7:C8"/>
    <mergeCell ref="F8:F9"/>
    <mergeCell ref="K9:L11"/>
    <mergeCell ref="B11:C1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Opposte</vt:lpstr>
      <vt:lpstr>Ragg. 270 (1)</vt:lpstr>
      <vt:lpstr>Ragg. 270 (2)</vt:lpstr>
      <vt:lpstr>Ragg. 090 (1)</vt:lpstr>
      <vt:lpstr>Ragg. 090 (2)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2018-01-01T10:10:28Z</dcterms:created>
  <dcterms:modified xsi:type="dcterms:W3CDTF">2018-01-03T23:34:24Z</dcterms:modified>
</cp:coreProperties>
</file>