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3955" windowHeight="9780"/>
  </bookViews>
  <sheets>
    <sheet name="Azimut del SOLE" sheetId="1" r:id="rId1"/>
    <sheet name="Intervallo PM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D15" i="1"/>
  <c r="E17" s="1"/>
  <c r="L10"/>
  <c r="L9"/>
  <c r="L8"/>
  <c r="F18" i="2"/>
  <c r="E18"/>
  <c r="D18"/>
  <c r="K12"/>
  <c r="D12"/>
  <c r="F13" i="1"/>
  <c r="F17" s="1"/>
  <c r="E13"/>
  <c r="D13"/>
  <c r="D17" s="1"/>
  <c r="D11"/>
  <c r="D14" i="2" l="1"/>
  <c r="E14" s="1"/>
  <c r="D19" i="1"/>
  <c r="F14" i="2" l="1"/>
</calcChain>
</file>

<file path=xl/sharedStrings.xml><?xml version="1.0" encoding="utf-8"?>
<sst xmlns="http://schemas.openxmlformats.org/spreadsheetml/2006/main" count="49" uniqueCount="37">
  <si>
    <t>declinazione</t>
  </si>
  <si>
    <t>d</t>
  </si>
  <si>
    <t>latitudine</t>
  </si>
  <si>
    <t>j</t>
  </si>
  <si>
    <t>senAm =</t>
  </si>
  <si>
    <t>°</t>
  </si>
  <si>
    <t>'</t>
  </si>
  <si>
    <t>N</t>
  </si>
  <si>
    <t>Amplitudine astronomica =</t>
  </si>
  <si>
    <t>Sorgere o Tramonto?</t>
  </si>
  <si>
    <t>S</t>
  </si>
  <si>
    <t>Correzione dell'amplitudine =</t>
  </si>
  <si>
    <t>Amplitudine marina =</t>
  </si>
  <si>
    <t>Azimut del sole =</t>
  </si>
  <si>
    <t>T</t>
  </si>
  <si>
    <t xml:space="preserve">Calcolo dell'azimut del lembo superiore del sole </t>
  </si>
  <si>
    <t>al sorgere o al tramonto</t>
  </si>
  <si>
    <t>Nota bene!</t>
  </si>
  <si>
    <r>
      <t xml:space="preserve">Riempire </t>
    </r>
    <r>
      <rPr>
        <b/>
        <u/>
        <sz val="14"/>
        <color theme="1"/>
        <rFont val="Calibri"/>
        <family val="2"/>
        <scheme val="minor"/>
      </rPr>
      <t>SOLO</t>
    </r>
    <r>
      <rPr>
        <sz val="14"/>
        <color theme="1"/>
        <rFont val="Calibri"/>
        <family val="2"/>
        <scheme val="minor"/>
      </rPr>
      <t xml:space="preserve"> le caselle bianche e nel caso dell'inserimento delle lettere N (nord), S (sud), S (sorgere), T (tramonto),       </t>
    </r>
    <r>
      <rPr>
        <b/>
        <u/>
        <sz val="14"/>
        <color theme="1"/>
        <rFont val="Calibri"/>
        <family val="2"/>
        <scheme val="minor"/>
      </rPr>
      <t>USARE SOLO LE LETTERE MAIUSCOLE</t>
    </r>
  </si>
  <si>
    <r>
      <t>a</t>
    </r>
    <r>
      <rPr>
        <b/>
        <sz val="10"/>
        <color theme="1"/>
        <rFont val="Calibri"/>
        <family val="2"/>
        <scheme val="minor"/>
      </rPr>
      <t>S/T</t>
    </r>
  </si>
  <si>
    <r>
      <t>a</t>
    </r>
    <r>
      <rPr>
        <b/>
        <sz val="10"/>
        <rFont val="Calibri"/>
        <family val="2"/>
        <scheme val="minor"/>
      </rPr>
      <t>N/S</t>
    </r>
  </si>
  <si>
    <t>Calcolo dell'intervallo di tempo che separa un istante prefissato</t>
  </si>
  <si>
    <t>del mattino dall'istante in cui il sole passerà sul meridiano mobile della nave</t>
  </si>
  <si>
    <t>Velocità Nave =</t>
  </si>
  <si>
    <t>nodi</t>
  </si>
  <si>
    <t>Rotta nave =</t>
  </si>
  <si>
    <t xml:space="preserve">Angolo al polo = </t>
  </si>
  <si>
    <t>est</t>
  </si>
  <si>
    <t>Latitudine =</t>
  </si>
  <si>
    <t>i =</t>
  </si>
  <si>
    <t>ore</t>
  </si>
  <si>
    <t>minuti</t>
  </si>
  <si>
    <t>secondi</t>
  </si>
  <si>
    <r>
      <t xml:space="preserve">Dopo aver fatto il calcolo per l'angolo al polo, riempire </t>
    </r>
    <r>
      <rPr>
        <b/>
        <u/>
        <sz val="14"/>
        <color theme="1"/>
        <rFont val="Calibri"/>
        <family val="2"/>
        <scheme val="minor"/>
      </rPr>
      <t>SOLO</t>
    </r>
    <r>
      <rPr>
        <sz val="14"/>
        <color theme="1"/>
        <rFont val="Calibri"/>
        <family val="2"/>
        <scheme val="minor"/>
      </rPr>
      <t xml:space="preserve"> le caselle bianche </t>
    </r>
  </si>
  <si>
    <t>Ora Locale =</t>
  </si>
  <si>
    <t>Ora Locale P.M. mobile =</t>
  </si>
  <si>
    <t>Elevazione dell'occhio?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</si>
</sst>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Symbol"/>
      <family val="1"/>
      <charset val="2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bscript"/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8" tint="0.59999389629810485"/>
      <name val="Calibri"/>
      <family val="2"/>
      <scheme val="minor"/>
    </font>
    <font>
      <sz val="16"/>
      <color theme="8" tint="0.5999938962981048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2" borderId="0" xfId="0" applyFont="1" applyFill="1"/>
    <xf numFmtId="0" fontId="1" fillId="2" borderId="0" xfId="0" quotePrefix="1" applyFont="1" applyFill="1" applyAlignment="1">
      <alignment horizontal="right"/>
    </xf>
    <xf numFmtId="0" fontId="1" fillId="2" borderId="1" xfId="0" applyFont="1" applyFill="1" applyBorder="1"/>
    <xf numFmtId="0" fontId="6" fillId="2" borderId="0" xfId="0" applyFont="1" applyFill="1" applyAlignment="1">
      <alignment horizontal="right"/>
    </xf>
    <xf numFmtId="0" fontId="6" fillId="2" borderId="0" xfId="0" quotePrefix="1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/>
    <xf numFmtId="0" fontId="8" fillId="3" borderId="3" xfId="0" applyFont="1" applyFill="1" applyBorder="1" applyAlignment="1">
      <alignment horizontal="center"/>
    </xf>
    <xf numFmtId="0" fontId="11" fillId="2" borderId="0" xfId="0" quotePrefix="1" applyFont="1" applyFill="1"/>
    <xf numFmtId="0" fontId="11" fillId="2" borderId="0" xfId="0" quotePrefix="1" applyFont="1" applyFill="1" applyAlignment="1">
      <alignment vertical="center"/>
    </xf>
    <xf numFmtId="0" fontId="11" fillId="2" borderId="0" xfId="0" quotePrefix="1" applyFont="1" applyFill="1" applyAlignment="1"/>
    <xf numFmtId="0" fontId="1" fillId="3" borderId="1" xfId="0" applyFont="1" applyFill="1" applyBorder="1"/>
    <xf numFmtId="0" fontId="12" fillId="2" borderId="0" xfId="0" applyFont="1" applyFill="1"/>
    <xf numFmtId="0" fontId="6" fillId="2" borderId="0" xfId="0" applyFont="1" applyFill="1" applyAlignment="1">
      <alignment horizontal="right" vertical="center"/>
    </xf>
    <xf numFmtId="0" fontId="6" fillId="2" borderId="0" xfId="0" quotePrefix="1" applyFont="1" applyFill="1" applyAlignment="1">
      <alignment horizontal="right" vertical="center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right"/>
    </xf>
    <xf numFmtId="0" fontId="3" fillId="2" borderId="0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selection activeCell="N9" sqref="N9"/>
    </sheetView>
  </sheetViews>
  <sheetFormatPr defaultColWidth="13" defaultRowHeight="21"/>
  <cols>
    <col min="1" max="1" width="13" style="1"/>
    <col min="2" max="2" width="17.42578125" style="1" customWidth="1"/>
    <col min="3" max="3" width="6.140625" style="1" customWidth="1"/>
    <col min="4" max="5" width="9" style="1" customWidth="1"/>
    <col min="6" max="6" width="7" style="1" customWidth="1"/>
    <col min="7" max="7" width="13" style="1"/>
    <col min="8" max="8" width="22" style="1" customWidth="1"/>
    <col min="9" max="9" width="3.85546875" style="1" customWidth="1"/>
    <col min="10" max="11" width="13" style="1"/>
    <col min="12" max="12" width="22.5703125" style="1" hidden="1" customWidth="1"/>
    <col min="13" max="16384" width="13" style="1"/>
  </cols>
  <sheetData>
    <row r="1" spans="1:12">
      <c r="A1" s="3"/>
      <c r="B1" s="27" t="s">
        <v>15</v>
      </c>
      <c r="C1" s="27"/>
      <c r="D1" s="27"/>
      <c r="E1" s="27"/>
      <c r="F1" s="27"/>
      <c r="G1" s="27"/>
      <c r="H1" s="3"/>
      <c r="I1" s="3"/>
    </row>
    <row r="2" spans="1:12" ht="21.75" thickBot="1">
      <c r="A2" s="4"/>
      <c r="B2" s="27" t="s">
        <v>16</v>
      </c>
      <c r="C2" s="27"/>
      <c r="D2" s="27"/>
      <c r="E2" s="27"/>
      <c r="F2" s="27"/>
      <c r="G2" s="27"/>
      <c r="H2" s="3"/>
      <c r="I2" s="3"/>
    </row>
    <row r="3" spans="1:12">
      <c r="A3" s="3"/>
      <c r="B3" s="3"/>
      <c r="C3" s="3"/>
      <c r="D3" s="3"/>
      <c r="E3" s="13" t="s">
        <v>19</v>
      </c>
      <c r="F3" s="3"/>
      <c r="G3" s="3"/>
      <c r="H3" s="12" t="s">
        <v>17</v>
      </c>
      <c r="I3" s="3"/>
    </row>
    <row r="4" spans="1:12" ht="18" customHeight="1">
      <c r="A4" s="3"/>
      <c r="B4" s="3" t="s">
        <v>9</v>
      </c>
      <c r="C4" s="3"/>
      <c r="D4" s="3"/>
      <c r="E4" s="34" t="s">
        <v>14</v>
      </c>
      <c r="F4" s="3"/>
      <c r="G4" s="3"/>
      <c r="H4" s="28" t="s">
        <v>18</v>
      </c>
      <c r="I4" s="3"/>
    </row>
    <row r="5" spans="1:12" ht="18" customHeight="1">
      <c r="A5" s="3"/>
      <c r="B5" s="3" t="s">
        <v>36</v>
      </c>
      <c r="C5" s="3"/>
      <c r="D5" s="3"/>
      <c r="E5" s="34">
        <v>12</v>
      </c>
      <c r="F5" s="3"/>
      <c r="G5" s="3"/>
      <c r="H5" s="28"/>
      <c r="I5" s="3"/>
    </row>
    <row r="6" spans="1:12" ht="18" customHeight="1">
      <c r="A6" s="3"/>
      <c r="B6" s="3"/>
      <c r="C6" s="3"/>
      <c r="D6" s="3"/>
      <c r="E6" s="3"/>
      <c r="F6" s="3"/>
      <c r="G6" s="3"/>
      <c r="H6" s="28"/>
      <c r="I6" s="3"/>
    </row>
    <row r="7" spans="1:12" ht="21" customHeight="1">
      <c r="A7" s="3"/>
      <c r="B7" s="3"/>
      <c r="C7" s="3"/>
      <c r="D7" s="6" t="s">
        <v>5</v>
      </c>
      <c r="E7" s="7" t="s">
        <v>6</v>
      </c>
      <c r="F7" s="14" t="s">
        <v>20</v>
      </c>
      <c r="G7" s="3"/>
      <c r="H7" s="28"/>
      <c r="I7" s="3"/>
    </row>
    <row r="8" spans="1:12" ht="21.75">
      <c r="A8" s="3"/>
      <c r="B8" s="3" t="s">
        <v>0</v>
      </c>
      <c r="C8" s="8" t="s">
        <v>1</v>
      </c>
      <c r="D8" s="11">
        <v>21</v>
      </c>
      <c r="E8" s="11">
        <v>14.5</v>
      </c>
      <c r="F8" s="11" t="s">
        <v>7</v>
      </c>
      <c r="G8" s="3"/>
      <c r="H8" s="28"/>
      <c r="I8" s="3"/>
      <c r="L8" s="1">
        <f>IF(F8=F9,0.9*(SIN(RADIANS(D9+E9/60)))/SQRT(POWER(COS(RADIANS(D9+(E9/60))),2)-(POWER(SIN(RADIANS(D8+(E8/60))),2))),-0.9*(SIN(RADIANS(D9+E9/60)))/SQRT(POWER(COS(RADIANS(D9+(E9/60))),2)-(POWER(SIN(RADIANS(D8+(E8/60))),2))))</f>
        <v>-0.93559561622732812</v>
      </c>
    </row>
    <row r="9" spans="1:12" ht="21.75">
      <c r="A9" s="3"/>
      <c r="B9" s="3" t="s">
        <v>2</v>
      </c>
      <c r="C9" s="8" t="s">
        <v>3</v>
      </c>
      <c r="D9" s="11">
        <v>42</v>
      </c>
      <c r="E9" s="11">
        <v>12</v>
      </c>
      <c r="F9" s="11" t="s">
        <v>10</v>
      </c>
      <c r="G9" s="3"/>
      <c r="H9" s="28"/>
      <c r="I9" s="3"/>
      <c r="L9" s="1">
        <f>IF(F8=F9,0.95*(SIN(RADIANS(D9+E9/60)))/SQRT(POWER(COS(RADIANS(D9+(E9/60))),2)-(POWER(SIN(RADIANS(D8+(E8/60))),2))),-0.95*(SIN(RADIANS(D9+E9/60)))/SQRT(POWER(COS(RADIANS(D9+(E9/60))),2)-(POWER(SIN(RADIANS(D8+(E8/60))),2))))</f>
        <v>-0.98757315046217975</v>
      </c>
    </row>
    <row r="10" spans="1:12">
      <c r="A10" s="3"/>
      <c r="B10" s="3"/>
      <c r="C10" s="3"/>
      <c r="D10" s="3"/>
      <c r="E10" s="3"/>
      <c r="F10" s="3"/>
      <c r="G10" s="3"/>
      <c r="H10" s="28"/>
      <c r="I10" s="3"/>
      <c r="L10" s="1">
        <f>IF(F8=F9,1*(SIN(RADIANS(D9+E9/60)))/SQRT(POWER(COS(RADIANS(D9+(E9/60))),2)-(POWER(SIN(RADIANS(D8+(E8/60))),2))),-1*(SIN(RADIANS(D9+E9/60)))/SQRT(POWER(COS(RADIANS(D9+(E9/60))),2)-(POWER(SIN(RADIANS(D8+(E8/60))),2))))</f>
        <v>-1.0395506846970313</v>
      </c>
    </row>
    <row r="11" spans="1:12">
      <c r="A11" s="3"/>
      <c r="B11" s="3"/>
      <c r="C11" s="9" t="s">
        <v>4</v>
      </c>
      <c r="D11" s="25">
        <f>(SIN(RADIANS(D8+E8/60)))/(COS(RADIANS(D9+E9/60)))</f>
        <v>0.48906618724684042</v>
      </c>
      <c r="E11" s="25"/>
      <c r="F11" s="3"/>
      <c r="G11" s="3"/>
      <c r="H11" s="28"/>
      <c r="I11" s="3"/>
    </row>
    <row r="12" spans="1:12">
      <c r="A12" s="3"/>
      <c r="B12" s="3"/>
      <c r="C12" s="3"/>
      <c r="D12" s="3"/>
      <c r="E12" s="3"/>
      <c r="F12" s="3"/>
      <c r="G12" s="3"/>
      <c r="H12" s="28"/>
      <c r="I12" s="3"/>
    </row>
    <row r="13" spans="1:12">
      <c r="A13" s="3"/>
      <c r="B13" s="3"/>
      <c r="C13" s="9" t="s">
        <v>8</v>
      </c>
      <c r="D13" s="10" t="str">
        <f>IF(E4 = "S", "E","W")</f>
        <v>W</v>
      </c>
      <c r="E13" s="5">
        <f>DEGREES(ASIN(D11))</f>
        <v>29.279223235345288</v>
      </c>
      <c r="F13" s="10" t="str">
        <f>F8</f>
        <v>N</v>
      </c>
      <c r="G13" s="3"/>
      <c r="H13" s="28"/>
      <c r="I13" s="3"/>
    </row>
    <row r="14" spans="1:12">
      <c r="A14" s="3"/>
      <c r="B14" s="3"/>
      <c r="C14" s="3"/>
      <c r="D14" s="3"/>
      <c r="E14" s="3"/>
      <c r="F14" s="3"/>
      <c r="G14" s="3"/>
      <c r="H14" s="28"/>
      <c r="I14" s="3"/>
    </row>
    <row r="15" spans="1:12">
      <c r="A15" s="3"/>
      <c r="B15" s="3"/>
      <c r="C15" s="9" t="s">
        <v>11</v>
      </c>
      <c r="D15" s="26">
        <f>IF(E5&lt;10,L8,IF(E5&lt;15,L9,L10))</f>
        <v>-0.98757315046217975</v>
      </c>
      <c r="E15" s="26"/>
      <c r="F15" s="3"/>
      <c r="G15" s="3"/>
      <c r="H15" s="28"/>
      <c r="I15" s="3"/>
    </row>
    <row r="16" spans="1:12" ht="21.75" thickBot="1">
      <c r="A16" s="3"/>
      <c r="B16" s="3"/>
      <c r="C16" s="3"/>
      <c r="D16" s="3"/>
      <c r="E16" s="3"/>
      <c r="F16" s="3"/>
      <c r="G16" s="3"/>
      <c r="H16" s="29"/>
      <c r="I16" s="3"/>
    </row>
    <row r="17" spans="1:9">
      <c r="A17" s="3"/>
      <c r="B17" s="3"/>
      <c r="C17" s="9" t="s">
        <v>12</v>
      </c>
      <c r="D17" s="10" t="str">
        <f>D13</f>
        <v>W</v>
      </c>
      <c r="E17" s="10">
        <f>E13+D15</f>
        <v>28.291650084883109</v>
      </c>
      <c r="F17" s="10" t="str">
        <f>F13</f>
        <v>N</v>
      </c>
      <c r="G17" s="3"/>
      <c r="H17" s="3"/>
      <c r="I17" s="3"/>
    </row>
    <row r="18" spans="1:9">
      <c r="A18" s="3"/>
      <c r="B18" s="3"/>
      <c r="C18" s="3"/>
      <c r="D18" s="3"/>
      <c r="E18" s="3"/>
      <c r="F18" s="3"/>
      <c r="G18" s="3"/>
      <c r="H18" s="3"/>
      <c r="I18" s="3"/>
    </row>
    <row r="19" spans="1:9">
      <c r="A19" s="3"/>
      <c r="B19" s="3"/>
      <c r="C19" s="9" t="s">
        <v>13</v>
      </c>
      <c r="D19" s="5">
        <f>IF(D17="E",IF(F17="N",90-E17,90+E17),IF(F17="N",270+E17,270-E17))</f>
        <v>298.29165008488309</v>
      </c>
      <c r="E19" s="3"/>
      <c r="F19" s="3"/>
      <c r="G19" s="3"/>
      <c r="H19" s="3"/>
      <c r="I19" s="3"/>
    </row>
    <row r="20" spans="1:9">
      <c r="A20" s="3"/>
      <c r="B20" s="3"/>
      <c r="C20" s="3"/>
      <c r="D20" s="3"/>
      <c r="E20" s="3"/>
      <c r="F20" s="3"/>
      <c r="G20" s="3"/>
      <c r="H20" s="3"/>
      <c r="I20" s="3"/>
    </row>
    <row r="21" spans="1:9">
      <c r="A21" s="3"/>
      <c r="B21" s="3"/>
      <c r="C21" s="3"/>
      <c r="D21" s="3"/>
      <c r="E21" s="3"/>
      <c r="F21" s="3"/>
      <c r="G21" s="3"/>
      <c r="H21" s="3"/>
      <c r="I21" s="3"/>
    </row>
  </sheetData>
  <mergeCells count="5">
    <mergeCell ref="D11:E11"/>
    <mergeCell ref="D15:E15"/>
    <mergeCell ref="B2:G2"/>
    <mergeCell ref="B1:G1"/>
    <mergeCell ref="H4:H16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9"/>
  <sheetViews>
    <sheetView workbookViewId="0">
      <selection activeCell="M5" sqref="M5"/>
    </sheetView>
  </sheetViews>
  <sheetFormatPr defaultRowHeight="21"/>
  <cols>
    <col min="1" max="1" width="13" style="1"/>
    <col min="2" max="2" width="17.42578125" style="1" customWidth="1"/>
    <col min="3" max="3" width="6.140625" style="1" customWidth="1"/>
    <col min="4" max="4" width="9" style="1" customWidth="1"/>
    <col min="5" max="5" width="9.42578125" style="1" customWidth="1"/>
    <col min="6" max="6" width="9.7109375" style="1" customWidth="1"/>
    <col min="7" max="7" width="13" style="1"/>
    <col min="8" max="8" width="22" style="1" customWidth="1"/>
    <col min="9" max="9" width="3.85546875" style="1" customWidth="1"/>
    <col min="10" max="16384" width="9.140625" style="1"/>
  </cols>
  <sheetData>
    <row r="1" spans="1:13">
      <c r="A1" s="27" t="s">
        <v>21</v>
      </c>
      <c r="B1" s="27"/>
      <c r="C1" s="27"/>
      <c r="D1" s="27"/>
      <c r="E1" s="27"/>
      <c r="F1" s="27"/>
      <c r="G1" s="27"/>
      <c r="H1" s="27"/>
      <c r="I1" s="27"/>
    </row>
    <row r="2" spans="1:13">
      <c r="A2" s="27" t="s">
        <v>22</v>
      </c>
      <c r="B2" s="27"/>
      <c r="C2" s="27"/>
      <c r="D2" s="27"/>
      <c r="E2" s="27"/>
      <c r="F2" s="27"/>
      <c r="G2" s="27"/>
      <c r="H2" s="27"/>
      <c r="I2" s="27"/>
    </row>
    <row r="3" spans="1:13" ht="21.75" thickBot="1">
      <c r="A3" s="3"/>
      <c r="B3" s="3"/>
      <c r="C3" s="3"/>
      <c r="D3" s="3"/>
      <c r="E3" s="3"/>
      <c r="F3" s="3"/>
      <c r="G3" s="3"/>
      <c r="H3" s="3"/>
      <c r="I3" s="3"/>
    </row>
    <row r="4" spans="1:13">
      <c r="A4" s="3"/>
      <c r="B4" s="3"/>
      <c r="C4" s="9" t="s">
        <v>23</v>
      </c>
      <c r="D4" s="16">
        <v>10</v>
      </c>
      <c r="E4" s="3" t="s">
        <v>24</v>
      </c>
      <c r="F4" s="3"/>
      <c r="G4" s="3"/>
      <c r="H4" s="12" t="s">
        <v>17</v>
      </c>
      <c r="I4" s="3"/>
    </row>
    <row r="5" spans="1:13" ht="21" customHeight="1">
      <c r="A5" s="3"/>
      <c r="B5" s="3"/>
      <c r="C5" s="3"/>
      <c r="D5" s="3"/>
      <c r="E5" s="3"/>
      <c r="F5" s="3"/>
      <c r="G5" s="3"/>
      <c r="H5" s="28" t="s">
        <v>33</v>
      </c>
      <c r="I5" s="3"/>
    </row>
    <row r="6" spans="1:13" ht="21" customHeight="1">
      <c r="A6" s="3"/>
      <c r="B6" s="3"/>
      <c r="C6" s="9" t="s">
        <v>25</v>
      </c>
      <c r="D6" s="16">
        <v>270</v>
      </c>
      <c r="E6" s="3" t="s">
        <v>5</v>
      </c>
      <c r="F6" s="3"/>
      <c r="G6" s="3"/>
      <c r="H6" s="28"/>
      <c r="I6" s="3"/>
    </row>
    <row r="7" spans="1:13" ht="19.5" customHeight="1">
      <c r="A7" s="3"/>
      <c r="B7" s="3"/>
      <c r="C7" s="3"/>
      <c r="D7" s="18" t="s">
        <v>5</v>
      </c>
      <c r="E7" s="19" t="s">
        <v>6</v>
      </c>
      <c r="F7" s="3"/>
      <c r="G7" s="3"/>
      <c r="H7" s="28"/>
      <c r="I7" s="3"/>
    </row>
    <row r="8" spans="1:13">
      <c r="A8" s="3"/>
      <c r="B8" s="3"/>
      <c r="C8" s="9" t="s">
        <v>26</v>
      </c>
      <c r="D8" s="16">
        <v>75</v>
      </c>
      <c r="E8" s="2">
        <v>18</v>
      </c>
      <c r="F8" s="3" t="s">
        <v>27</v>
      </c>
      <c r="G8" s="17"/>
      <c r="H8" s="28"/>
      <c r="I8" s="3"/>
    </row>
    <row r="9" spans="1:13" ht="28.5" customHeight="1" thickBot="1">
      <c r="A9" s="3"/>
      <c r="B9" s="3"/>
      <c r="C9" s="3"/>
      <c r="D9" s="18" t="s">
        <v>5</v>
      </c>
      <c r="E9" s="19" t="s">
        <v>6</v>
      </c>
      <c r="F9" s="15" t="s">
        <v>20</v>
      </c>
      <c r="G9" s="3"/>
      <c r="H9" s="29"/>
      <c r="I9" s="3"/>
    </row>
    <row r="10" spans="1:13">
      <c r="A10" s="3"/>
      <c r="B10" s="3"/>
      <c r="C10" s="9" t="s">
        <v>28</v>
      </c>
      <c r="D10" s="16">
        <v>40</v>
      </c>
      <c r="E10" s="16">
        <v>12</v>
      </c>
      <c r="F10" s="16" t="s">
        <v>7</v>
      </c>
      <c r="G10" s="3"/>
      <c r="H10" s="22"/>
      <c r="I10" s="3"/>
    </row>
    <row r="11" spans="1:13" ht="21.75" thickBot="1">
      <c r="A11" s="3"/>
      <c r="B11" s="3"/>
      <c r="C11" s="3"/>
      <c r="D11" s="3"/>
      <c r="E11" s="3"/>
      <c r="F11" s="3"/>
      <c r="G11" s="3"/>
      <c r="H11" s="22"/>
      <c r="I11" s="3"/>
    </row>
    <row r="12" spans="1:13" ht="21.75" thickBot="1">
      <c r="A12" s="3"/>
      <c r="B12" s="3"/>
      <c r="C12" s="9" t="s">
        <v>29</v>
      </c>
      <c r="D12" s="31">
        <f>(D8*60 + E8)/(900+((D4*SIN(RADIANS(D6))/COS(RADIANS(D10+E10/60)))))</f>
        <v>5.094105082324881</v>
      </c>
      <c r="E12" s="32"/>
      <c r="F12" s="33"/>
      <c r="G12" s="3"/>
      <c r="H12" s="22"/>
      <c r="I12" s="3"/>
      <c r="K12" s="30">
        <f>(D16+D14+((E16+E14)/60)+((F14+F16)/3600))</f>
        <v>12.041388888888887</v>
      </c>
      <c r="L12" s="30"/>
      <c r="M12" s="30"/>
    </row>
    <row r="13" spans="1:13" ht="21.75" thickBot="1">
      <c r="A13" s="3"/>
      <c r="B13" s="3"/>
      <c r="C13" s="9"/>
      <c r="D13" s="20" t="s">
        <v>30</v>
      </c>
      <c r="E13" s="20" t="s">
        <v>31</v>
      </c>
      <c r="F13" s="20" t="s">
        <v>32</v>
      </c>
      <c r="G13" s="3"/>
      <c r="H13" s="22"/>
      <c r="I13" s="3"/>
    </row>
    <row r="14" spans="1:13" ht="21.75" thickBot="1">
      <c r="A14" s="3"/>
      <c r="B14" s="3"/>
      <c r="C14" s="21" t="s">
        <v>29</v>
      </c>
      <c r="D14" s="23">
        <f xml:space="preserve"> TRUNC(D12)</f>
        <v>5</v>
      </c>
      <c r="E14" s="23">
        <f>TRUNC((D12-D14)*60)</f>
        <v>5</v>
      </c>
      <c r="F14" s="23">
        <f>ROUND(((D12-D14-(E14/60))*3600), 0)</f>
        <v>39</v>
      </c>
      <c r="G14" s="3"/>
      <c r="H14" s="22"/>
      <c r="I14" s="3"/>
    </row>
    <row r="15" spans="1:13">
      <c r="A15" s="3"/>
      <c r="B15" s="3"/>
      <c r="C15" s="3"/>
      <c r="D15" s="20" t="s">
        <v>30</v>
      </c>
      <c r="E15" s="20" t="s">
        <v>31</v>
      </c>
      <c r="F15" s="20" t="s">
        <v>32</v>
      </c>
      <c r="G15" s="3"/>
      <c r="H15" s="22"/>
      <c r="I15" s="3"/>
    </row>
    <row r="16" spans="1:13">
      <c r="A16" s="3"/>
      <c r="B16" s="3"/>
      <c r="C16" s="9" t="s">
        <v>34</v>
      </c>
      <c r="D16" s="24">
        <v>6</v>
      </c>
      <c r="E16" s="24">
        <v>56</v>
      </c>
      <c r="F16" s="24">
        <v>50</v>
      </c>
      <c r="G16" s="3"/>
      <c r="H16" s="22"/>
      <c r="I16" s="3"/>
    </row>
    <row r="17" spans="1:9" ht="21.75" thickBot="1">
      <c r="A17" s="3"/>
      <c r="B17" s="3"/>
      <c r="C17" s="3"/>
      <c r="D17" s="3"/>
      <c r="E17" s="3"/>
      <c r="F17" s="3"/>
      <c r="G17" s="3"/>
      <c r="H17" s="22"/>
      <c r="I17" s="3"/>
    </row>
    <row r="18" spans="1:9" ht="21.75" thickBot="1">
      <c r="A18" s="3"/>
      <c r="B18" s="3"/>
      <c r="C18" s="9" t="s">
        <v>35</v>
      </c>
      <c r="D18" s="23">
        <f xml:space="preserve"> TRUNC(K12)</f>
        <v>12</v>
      </c>
      <c r="E18" s="23">
        <f>TRUNC((K12-D18)*60)</f>
        <v>2</v>
      </c>
      <c r="F18" s="23">
        <f>ROUND(((K12-D18-(E18/60))*3600), 0)</f>
        <v>29</v>
      </c>
      <c r="G18" s="3"/>
      <c r="H18" s="22"/>
      <c r="I18" s="3"/>
    </row>
    <row r="19" spans="1:9">
      <c r="A19" s="3"/>
      <c r="B19" s="3"/>
      <c r="C19" s="3"/>
      <c r="D19" s="3"/>
      <c r="E19" s="3"/>
      <c r="F19" s="3"/>
      <c r="G19" s="3"/>
      <c r="H19" s="3"/>
      <c r="I19" s="3"/>
    </row>
  </sheetData>
  <mergeCells count="5">
    <mergeCell ref="K12:M12"/>
    <mergeCell ref="A1:I1"/>
    <mergeCell ref="A2:I2"/>
    <mergeCell ref="D12:F12"/>
    <mergeCell ref="H5:H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Azimut del SOLE</vt:lpstr>
      <vt:lpstr>Intervallo PM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Win7</cp:lastModifiedBy>
  <dcterms:created xsi:type="dcterms:W3CDTF">2017-03-19T17:52:49Z</dcterms:created>
  <dcterms:modified xsi:type="dcterms:W3CDTF">2017-03-24T21:29:58Z</dcterms:modified>
</cp:coreProperties>
</file>