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M10" i="1"/>
  <c r="R9"/>
  <c r="S9" s="1"/>
  <c r="N17" s="1"/>
  <c r="N18" s="1"/>
  <c r="N19" s="1"/>
  <c r="M9"/>
  <c r="S6"/>
  <c r="S4"/>
  <c r="C10"/>
  <c r="C9" s="1"/>
  <c r="F18"/>
  <c r="F15"/>
  <c r="F17" s="1"/>
  <c r="H9"/>
  <c r="I9" s="1"/>
  <c r="I6"/>
  <c r="I4"/>
  <c r="N9" l="1"/>
  <c r="P21"/>
  <c r="Q21" s="1"/>
  <c r="D9"/>
  <c r="F19"/>
  <c r="F21" s="1"/>
</calcChain>
</file>

<file path=xl/sharedStrings.xml><?xml version="1.0" encoding="utf-8"?>
<sst xmlns="http://schemas.openxmlformats.org/spreadsheetml/2006/main" count="47" uniqueCount="21">
  <si>
    <t>Istanti</t>
  </si>
  <si>
    <r>
      <t>T</t>
    </r>
    <r>
      <rPr>
        <sz val="9"/>
        <color theme="1"/>
        <rFont val="Calibri"/>
        <family val="2"/>
        <scheme val="minor"/>
      </rPr>
      <t>1</t>
    </r>
  </si>
  <si>
    <r>
      <t>T</t>
    </r>
    <r>
      <rPr>
        <sz val="9"/>
        <color theme="1"/>
        <rFont val="Calibri"/>
        <family val="2"/>
        <scheme val="minor"/>
      </rPr>
      <t>2</t>
    </r>
  </si>
  <si>
    <t>Ore</t>
  </si>
  <si>
    <t>Minuti</t>
  </si>
  <si>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2"/>
        <scheme val="minor"/>
      </rPr>
      <t>T</t>
    </r>
  </si>
  <si>
    <t>Altezze di marea</t>
  </si>
  <si>
    <t>A</t>
  </si>
  <si>
    <t>t</t>
  </si>
  <si>
    <t>minuti</t>
  </si>
  <si>
    <t>metri</t>
  </si>
  <si>
    <t>Y</t>
  </si>
  <si>
    <t>Marea all'istante intermedio</t>
  </si>
  <si>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2"/>
        <scheme val="minor"/>
      </rPr>
      <t>h</t>
    </r>
  </si>
  <si>
    <t>Inserire il valore di un istante intermedio</t>
  </si>
  <si>
    <t>Inserire un valore di marea intermedio</t>
  </si>
  <si>
    <t>m</t>
  </si>
  <si>
    <r>
      <t>cos</t>
    </r>
    <r>
      <rPr>
        <sz val="16"/>
        <color theme="1"/>
        <rFont val="Symbol"/>
        <family val="1"/>
        <charset val="2"/>
      </rPr>
      <t>a</t>
    </r>
  </si>
  <si>
    <t>Ora in cui si verificherà il valore di marea intermedio</t>
  </si>
  <si>
    <t>1° Problema analitico delle Maree</t>
  </si>
  <si>
    <t>2° Problema analitico delle Maree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</si>
</sst>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33CCCC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3" borderId="3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11" xfId="0" applyFont="1" applyFill="1" applyBorder="1"/>
    <xf numFmtId="0" fontId="0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/>
    <xf numFmtId="0" fontId="2" fillId="2" borderId="9" xfId="0" applyFont="1" applyFill="1" applyBorder="1"/>
    <xf numFmtId="0" fontId="2" fillId="2" borderId="7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33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workbookViewId="0">
      <selection activeCell="Y8" sqref="Y8"/>
    </sheetView>
  </sheetViews>
  <sheetFormatPr defaultRowHeight="21"/>
  <cols>
    <col min="1" max="1" width="2.7109375" style="1" customWidth="1"/>
    <col min="2" max="8" width="9.140625" style="1"/>
    <col min="9" max="9" width="10.5703125" style="1" customWidth="1"/>
    <col min="10" max="10" width="2.28515625" style="1" customWidth="1"/>
    <col min="11" max="11" width="2.7109375" style="1" customWidth="1"/>
    <col min="12" max="18" width="9.140625" style="1"/>
    <col min="19" max="19" width="10.5703125" style="1" customWidth="1"/>
    <col min="20" max="20" width="2.28515625" style="1" customWidth="1"/>
    <col min="21" max="16384" width="9.140625" style="1"/>
  </cols>
  <sheetData>
    <row r="1" spans="1:20" ht="45" customHeight="1">
      <c r="A1" s="47" t="s">
        <v>19</v>
      </c>
      <c r="B1" s="48"/>
      <c r="C1" s="48"/>
      <c r="D1" s="48"/>
      <c r="E1" s="48"/>
      <c r="F1" s="48"/>
      <c r="G1" s="48"/>
      <c r="H1" s="48"/>
      <c r="I1" s="48"/>
      <c r="J1" s="49"/>
      <c r="K1" s="47" t="s">
        <v>20</v>
      </c>
      <c r="L1" s="48"/>
      <c r="M1" s="48"/>
      <c r="N1" s="48"/>
      <c r="O1" s="48"/>
      <c r="P1" s="48"/>
      <c r="Q1" s="48"/>
      <c r="R1" s="48"/>
      <c r="S1" s="48"/>
      <c r="T1" s="49"/>
    </row>
    <row r="2" spans="1:20">
      <c r="A2" s="17"/>
      <c r="B2" s="18"/>
      <c r="C2" s="19" t="s">
        <v>0</v>
      </c>
      <c r="D2" s="19"/>
      <c r="E2" s="18"/>
      <c r="F2" s="18"/>
      <c r="G2" s="20" t="s">
        <v>6</v>
      </c>
      <c r="H2" s="20"/>
      <c r="I2" s="18"/>
      <c r="J2" s="21"/>
      <c r="K2" s="17"/>
      <c r="L2" s="18"/>
      <c r="M2" s="19" t="s">
        <v>0</v>
      </c>
      <c r="N2" s="19"/>
      <c r="O2" s="18"/>
      <c r="P2" s="18"/>
      <c r="Q2" s="20" t="s">
        <v>6</v>
      </c>
      <c r="R2" s="20"/>
      <c r="S2" s="18"/>
      <c r="T2" s="21"/>
    </row>
    <row r="3" spans="1:20" ht="21.75" thickBot="1">
      <c r="A3" s="17"/>
      <c r="B3" s="18"/>
      <c r="C3" s="22" t="s">
        <v>3</v>
      </c>
      <c r="D3" s="22" t="s">
        <v>4</v>
      </c>
      <c r="E3" s="18"/>
      <c r="F3" s="18"/>
      <c r="G3" s="18"/>
      <c r="H3" s="18"/>
      <c r="I3" s="18"/>
      <c r="J3" s="21"/>
      <c r="K3" s="17"/>
      <c r="L3" s="18"/>
      <c r="M3" s="22" t="s">
        <v>3</v>
      </c>
      <c r="N3" s="22" t="s">
        <v>4</v>
      </c>
      <c r="O3" s="18"/>
      <c r="P3" s="18"/>
      <c r="Q3" s="18"/>
      <c r="R3" s="18"/>
      <c r="S3" s="18"/>
      <c r="T3" s="21"/>
    </row>
    <row r="4" spans="1:20" ht="21.75" thickBot="1">
      <c r="A4" s="17"/>
      <c r="B4" s="23" t="s">
        <v>1</v>
      </c>
      <c r="C4" s="3">
        <v>22</v>
      </c>
      <c r="D4" s="2">
        <v>36</v>
      </c>
      <c r="E4" s="18"/>
      <c r="F4" s="18"/>
      <c r="G4" s="3">
        <v>0.6</v>
      </c>
      <c r="H4" s="18" t="s">
        <v>16</v>
      </c>
      <c r="I4" s="4" t="str">
        <f>IF(G4&lt;G6,"BM","AM")</f>
        <v>BM</v>
      </c>
      <c r="J4" s="21"/>
      <c r="K4" s="17"/>
      <c r="L4" s="23" t="s">
        <v>1</v>
      </c>
      <c r="M4" s="3">
        <v>0</v>
      </c>
      <c r="N4" s="2">
        <v>36</v>
      </c>
      <c r="O4" s="18"/>
      <c r="P4" s="18"/>
      <c r="Q4" s="3">
        <v>9.6</v>
      </c>
      <c r="R4" s="18"/>
      <c r="S4" s="18" t="str">
        <f>IF(Q4&lt;Q6,"BM","AM")</f>
        <v>AM</v>
      </c>
      <c r="T4" s="21"/>
    </row>
    <row r="5" spans="1:20" ht="21.75" thickBot="1">
      <c r="A5" s="17"/>
      <c r="B5" s="23"/>
      <c r="C5" s="18"/>
      <c r="D5" s="18"/>
      <c r="E5" s="18"/>
      <c r="F5" s="18"/>
      <c r="G5" s="18"/>
      <c r="H5" s="18"/>
      <c r="I5" s="18"/>
      <c r="J5" s="21"/>
      <c r="K5" s="17"/>
      <c r="L5" s="23"/>
      <c r="M5" s="18"/>
      <c r="N5" s="18"/>
      <c r="O5" s="18"/>
      <c r="P5" s="18"/>
      <c r="Q5" s="18"/>
      <c r="R5" s="18"/>
      <c r="S5" s="18"/>
      <c r="T5" s="21"/>
    </row>
    <row r="6" spans="1:20" ht="21.75" thickBot="1">
      <c r="A6" s="17"/>
      <c r="B6" s="23" t="s">
        <v>2</v>
      </c>
      <c r="C6" s="3">
        <v>5</v>
      </c>
      <c r="D6" s="3">
        <v>12</v>
      </c>
      <c r="E6" s="18"/>
      <c r="F6" s="18"/>
      <c r="G6" s="3">
        <v>9.6</v>
      </c>
      <c r="H6" s="18" t="s">
        <v>16</v>
      </c>
      <c r="I6" s="4" t="str">
        <f>IF(G4&lt;G6,"AM","BM")</f>
        <v>AM</v>
      </c>
      <c r="J6" s="21"/>
      <c r="K6" s="17"/>
      <c r="L6" s="23" t="s">
        <v>2</v>
      </c>
      <c r="M6" s="3">
        <v>9</v>
      </c>
      <c r="N6" s="3">
        <v>12</v>
      </c>
      <c r="O6" s="18"/>
      <c r="P6" s="18"/>
      <c r="Q6" s="3">
        <v>0.6</v>
      </c>
      <c r="R6" s="18"/>
      <c r="S6" s="18" t="str">
        <f>IF(Q4&lt;Q6,"AM","BM")</f>
        <v>BM</v>
      </c>
      <c r="T6" s="21"/>
    </row>
    <row r="7" spans="1:20">
      <c r="A7" s="17"/>
      <c r="B7" s="18"/>
      <c r="C7" s="18"/>
      <c r="D7" s="18"/>
      <c r="E7" s="18"/>
      <c r="F7" s="18"/>
      <c r="G7" s="18"/>
      <c r="H7" s="18"/>
      <c r="I7" s="18"/>
      <c r="J7" s="21"/>
      <c r="K7" s="17"/>
      <c r="L7" s="18"/>
      <c r="M7" s="18"/>
      <c r="N7" s="18"/>
      <c r="O7" s="18"/>
      <c r="P7" s="18"/>
      <c r="Q7" s="18"/>
      <c r="R7" s="18"/>
      <c r="S7" s="18"/>
      <c r="T7" s="21"/>
    </row>
    <row r="8" spans="1:20" ht="21.75" thickBot="1">
      <c r="A8" s="17"/>
      <c r="B8" s="18"/>
      <c r="C8" s="22" t="s">
        <v>3</v>
      </c>
      <c r="D8" s="22" t="s">
        <v>4</v>
      </c>
      <c r="E8" s="18"/>
      <c r="F8" s="18"/>
      <c r="G8" s="18"/>
      <c r="H8" s="18"/>
      <c r="I8" s="18"/>
      <c r="J8" s="21"/>
      <c r="K8" s="17"/>
      <c r="L8" s="18"/>
      <c r="M8" s="22" t="s">
        <v>3</v>
      </c>
      <c r="N8" s="22" t="s">
        <v>4</v>
      </c>
      <c r="O8" s="18"/>
      <c r="P8" s="18"/>
      <c r="Q8" s="18"/>
      <c r="R8" s="18"/>
      <c r="S8" s="18"/>
      <c r="T8" s="21"/>
    </row>
    <row r="9" spans="1:20" ht="22.5" thickBot="1">
      <c r="A9" s="17"/>
      <c r="B9" s="23" t="s">
        <v>5</v>
      </c>
      <c r="C9" s="4">
        <f>TRUNC(C10/60)</f>
        <v>6</v>
      </c>
      <c r="D9" s="4">
        <f>C10-C9*60</f>
        <v>36</v>
      </c>
      <c r="E9" s="18"/>
      <c r="F9" s="18"/>
      <c r="G9" s="23" t="s">
        <v>13</v>
      </c>
      <c r="H9" s="4">
        <f>G6-G4</f>
        <v>9</v>
      </c>
      <c r="I9" s="4" t="str">
        <f>IF(H9&gt;0, "flusso", "riflusso")</f>
        <v>flusso</v>
      </c>
      <c r="J9" s="21"/>
      <c r="K9" s="17"/>
      <c r="L9" s="23" t="s">
        <v>5</v>
      </c>
      <c r="M9" s="4">
        <f>TRUNC(M10/60)</f>
        <v>8</v>
      </c>
      <c r="N9" s="4">
        <f>M10-M9*60</f>
        <v>36</v>
      </c>
      <c r="O9" s="18"/>
      <c r="P9" s="18"/>
      <c r="Q9" s="23" t="s">
        <v>13</v>
      </c>
      <c r="R9" s="4">
        <f>Q6-Q4</f>
        <v>-9</v>
      </c>
      <c r="S9" s="4" t="str">
        <f>IF(R9&gt;0, "flusso", "riflusso")</f>
        <v>riflusso</v>
      </c>
      <c r="T9" s="21"/>
    </row>
    <row r="10" spans="1:20" ht="22.5" thickBot="1">
      <c r="A10" s="17"/>
      <c r="B10" s="23" t="s">
        <v>5</v>
      </c>
      <c r="C10" s="5">
        <f>IF(C6&gt;C4, (C6*60+D6)-(C4*60+D4),((C6+24)*60+D6)-(C4*60+D4))</f>
        <v>396</v>
      </c>
      <c r="D10" s="6"/>
      <c r="E10" s="18" t="s">
        <v>4</v>
      </c>
      <c r="F10" s="18"/>
      <c r="G10" s="18"/>
      <c r="H10" s="18"/>
      <c r="I10" s="18"/>
      <c r="J10" s="21"/>
      <c r="K10" s="17"/>
      <c r="L10" s="23" t="s">
        <v>5</v>
      </c>
      <c r="M10" s="5">
        <f>IF(M6&gt;M4, (M6*60+N6)-(M4*60+N4),((M6+24)*60+N6)-(M4*60+N4))</f>
        <v>516</v>
      </c>
      <c r="N10" s="6"/>
      <c r="O10" s="18" t="s">
        <v>4</v>
      </c>
      <c r="P10" s="18"/>
      <c r="Q10" s="18"/>
      <c r="R10" s="18"/>
      <c r="S10" s="18"/>
      <c r="T10" s="21"/>
    </row>
    <row r="11" spans="1:20">
      <c r="A11" s="17"/>
      <c r="B11" s="18"/>
      <c r="C11" s="18"/>
      <c r="D11" s="18"/>
      <c r="E11" s="18"/>
      <c r="F11" s="18"/>
      <c r="G11" s="18"/>
      <c r="H11" s="18"/>
      <c r="I11" s="18"/>
      <c r="J11" s="21"/>
      <c r="K11" s="17"/>
      <c r="L11" s="18"/>
      <c r="M11" s="18"/>
      <c r="N11" s="18"/>
      <c r="O11" s="18"/>
      <c r="P11" s="18"/>
      <c r="Q11" s="18"/>
      <c r="R11" s="18"/>
      <c r="S11" s="18"/>
      <c r="T11" s="21"/>
    </row>
    <row r="12" spans="1:20" ht="21.75" thickBot="1">
      <c r="A12" s="17"/>
      <c r="B12" s="18"/>
      <c r="C12" s="18"/>
      <c r="D12" s="18"/>
      <c r="E12" s="18"/>
      <c r="F12" s="18"/>
      <c r="G12" s="22"/>
      <c r="H12" s="22"/>
      <c r="I12" s="18"/>
      <c r="J12" s="21"/>
      <c r="K12" s="17"/>
      <c r="L12" s="18"/>
      <c r="M12" s="18"/>
      <c r="N12" s="18"/>
      <c r="O12" s="18"/>
      <c r="P12" s="18"/>
      <c r="Q12" s="18"/>
      <c r="R12" s="18"/>
      <c r="S12" s="18"/>
      <c r="T12" s="21"/>
    </row>
    <row r="13" spans="1:20" ht="21.75" thickBot="1">
      <c r="A13" s="17"/>
      <c r="B13" s="18"/>
      <c r="C13" s="28" t="s">
        <v>14</v>
      </c>
      <c r="D13" s="28"/>
      <c r="E13" s="28"/>
      <c r="F13" s="22" t="s">
        <v>3</v>
      </c>
      <c r="G13" s="22" t="s">
        <v>4</v>
      </c>
      <c r="H13" s="18"/>
      <c r="I13" s="18"/>
      <c r="J13" s="21"/>
      <c r="K13" s="17"/>
      <c r="L13" s="18"/>
      <c r="M13" s="28" t="s">
        <v>15</v>
      </c>
      <c r="N13" s="28"/>
      <c r="O13" s="28"/>
      <c r="P13" s="29">
        <v>9.5999999900000006</v>
      </c>
      <c r="Q13" s="30"/>
      <c r="R13" s="35" t="s">
        <v>16</v>
      </c>
      <c r="S13" s="18"/>
      <c r="T13" s="21"/>
    </row>
    <row r="14" spans="1:20" ht="21.75" thickBot="1">
      <c r="A14" s="17"/>
      <c r="B14" s="18"/>
      <c r="C14" s="28"/>
      <c r="D14" s="28"/>
      <c r="E14" s="28"/>
      <c r="F14" s="3">
        <v>5</v>
      </c>
      <c r="G14" s="3">
        <v>22</v>
      </c>
      <c r="H14" s="18"/>
      <c r="I14" s="18"/>
      <c r="J14" s="21"/>
      <c r="K14" s="17"/>
      <c r="L14" s="18"/>
      <c r="M14" s="28"/>
      <c r="N14" s="28"/>
      <c r="O14" s="28"/>
      <c r="P14" s="31"/>
      <c r="Q14" s="32"/>
      <c r="R14" s="36"/>
      <c r="S14" s="18"/>
      <c r="T14" s="21"/>
    </row>
    <row r="15" spans="1:20" ht="21.75" thickBot="1">
      <c r="A15" s="17"/>
      <c r="B15" s="18"/>
      <c r="C15" s="28"/>
      <c r="D15" s="28"/>
      <c r="E15" s="28"/>
      <c r="F15" s="46">
        <f>(F14*60+G14)</f>
        <v>322</v>
      </c>
      <c r="G15" s="46"/>
      <c r="H15" s="18"/>
      <c r="I15" s="18"/>
      <c r="J15" s="21"/>
      <c r="K15" s="17"/>
      <c r="L15" s="18"/>
      <c r="M15" s="28"/>
      <c r="N15" s="28"/>
      <c r="O15" s="28"/>
      <c r="P15" s="33"/>
      <c r="Q15" s="34"/>
      <c r="R15" s="37"/>
      <c r="S15" s="18"/>
      <c r="T15" s="21"/>
    </row>
    <row r="16" spans="1:20">
      <c r="A16" s="17"/>
      <c r="B16" s="18"/>
      <c r="C16" s="18"/>
      <c r="D16" s="18"/>
      <c r="E16" s="18"/>
      <c r="F16" s="18"/>
      <c r="G16" s="18"/>
      <c r="H16" s="18"/>
      <c r="I16" s="18"/>
      <c r="J16" s="21"/>
      <c r="K16" s="17"/>
      <c r="L16" s="18"/>
      <c r="M16" s="18"/>
      <c r="N16" s="18"/>
      <c r="O16" s="18"/>
      <c r="P16" s="18"/>
      <c r="Q16" s="18"/>
      <c r="R16" s="18"/>
      <c r="S16" s="18"/>
      <c r="T16" s="21"/>
    </row>
    <row r="17" spans="1:20">
      <c r="A17" s="17"/>
      <c r="B17" s="18"/>
      <c r="C17" s="18"/>
      <c r="D17" s="18"/>
      <c r="E17" s="23" t="s">
        <v>8</v>
      </c>
      <c r="F17" s="19">
        <f>IF(F15-(C4*60+D4)&lt;0,F15+1440-(C4*60+D4),F15-(C4*60+D4))</f>
        <v>406</v>
      </c>
      <c r="G17" s="19"/>
      <c r="H17" s="18" t="s">
        <v>9</v>
      </c>
      <c r="I17" s="18"/>
      <c r="J17" s="21"/>
      <c r="K17" s="17"/>
      <c r="L17" s="18"/>
      <c r="M17" s="23" t="s">
        <v>11</v>
      </c>
      <c r="N17" s="18">
        <f>IF(S9="riflusso",(-Q6-(ABS(R9/2))+P13),(Q4+(ABS(R9/2))-P13))</f>
        <v>4.4999999900000009</v>
      </c>
      <c r="O17" s="18"/>
      <c r="P17" s="18"/>
      <c r="Q17" s="18"/>
      <c r="R17" s="18"/>
      <c r="S17" s="18"/>
      <c r="T17" s="21"/>
    </row>
    <row r="18" spans="1:20" ht="21.75">
      <c r="A18" s="17"/>
      <c r="B18" s="18"/>
      <c r="C18" s="18"/>
      <c r="D18" s="18"/>
      <c r="E18" s="23" t="s">
        <v>7</v>
      </c>
      <c r="F18" s="19">
        <f>ABS((G6-G4)/2)</f>
        <v>4.5</v>
      </c>
      <c r="G18" s="19"/>
      <c r="H18" s="18" t="s">
        <v>10</v>
      </c>
      <c r="I18" s="18"/>
      <c r="J18" s="21"/>
      <c r="K18" s="17"/>
      <c r="L18" s="18"/>
      <c r="M18" s="23" t="s">
        <v>17</v>
      </c>
      <c r="N18" s="19">
        <f>N17/(ABS(R9/2))</f>
        <v>0.99999999777777804</v>
      </c>
      <c r="O18" s="19"/>
      <c r="P18" s="18"/>
      <c r="Q18" s="18"/>
      <c r="R18" s="18"/>
      <c r="S18" s="18"/>
      <c r="T18" s="21"/>
    </row>
    <row r="19" spans="1:20">
      <c r="A19" s="17"/>
      <c r="B19" s="18"/>
      <c r="C19" s="18"/>
      <c r="D19" s="18"/>
      <c r="E19" s="23" t="s">
        <v>11</v>
      </c>
      <c r="F19" s="19">
        <f>F18*COS(RADIANS(180*F17/C10))</f>
        <v>-4.4858464917837404</v>
      </c>
      <c r="G19" s="19"/>
      <c r="H19" s="18" t="s">
        <v>10</v>
      </c>
      <c r="I19" s="18"/>
      <c r="J19" s="21"/>
      <c r="K19" s="17"/>
      <c r="L19" s="18"/>
      <c r="M19" s="23" t="s">
        <v>8</v>
      </c>
      <c r="N19" s="18">
        <f>DEGREES(ACOS(N18))*M10/180</f>
        <v>1.0949859445614598E-2</v>
      </c>
      <c r="O19" s="18"/>
      <c r="P19" s="18"/>
      <c r="Q19" s="18"/>
      <c r="R19" s="18"/>
      <c r="S19" s="18"/>
      <c r="T19" s="21"/>
    </row>
    <row r="20" spans="1:20" ht="21.75" thickBot="1">
      <c r="A20" s="17"/>
      <c r="B20" s="18"/>
      <c r="C20" s="18"/>
      <c r="D20" s="18"/>
      <c r="E20" s="18"/>
      <c r="F20" s="18"/>
      <c r="G20" s="18"/>
      <c r="H20" s="18"/>
      <c r="I20" s="18"/>
      <c r="J20" s="21"/>
      <c r="K20" s="17"/>
      <c r="L20" s="18"/>
      <c r="M20" s="18"/>
      <c r="N20" s="18"/>
      <c r="O20" s="18"/>
      <c r="P20" s="22" t="s">
        <v>3</v>
      </c>
      <c r="Q20" s="22" t="s">
        <v>4</v>
      </c>
      <c r="R20" s="18"/>
      <c r="S20" s="18"/>
      <c r="T20" s="21"/>
    </row>
    <row r="21" spans="1:20">
      <c r="A21" s="17"/>
      <c r="B21" s="18"/>
      <c r="C21" s="11" t="s">
        <v>12</v>
      </c>
      <c r="D21" s="12"/>
      <c r="E21" s="13"/>
      <c r="F21" s="7">
        <f>IF(I9="flusso",F18+G4-F19, G6+F18+F19)</f>
        <v>9.5858464917837409</v>
      </c>
      <c r="G21" s="8"/>
      <c r="H21" s="24" t="s">
        <v>10</v>
      </c>
      <c r="I21" s="18"/>
      <c r="J21" s="21"/>
      <c r="K21" s="17"/>
      <c r="L21" s="18"/>
      <c r="M21" s="38" t="s">
        <v>18</v>
      </c>
      <c r="N21" s="39"/>
      <c r="O21" s="40"/>
      <c r="P21" s="44">
        <f>TRUNC((IF((M4*60+N4+N19)&gt;1440,M4*60+N4+N19-1440,M4*60+N4+N19))/60)</f>
        <v>0</v>
      </c>
      <c r="Q21" s="44">
        <f>TRUNC((((IF((M4*60+N4+N19)&gt;1440,M4*60+N4+N19-1440,M4*60+N4+N19))/60)-P21)*60)</f>
        <v>36</v>
      </c>
      <c r="R21" s="24"/>
      <c r="S21" s="18"/>
      <c r="T21" s="21"/>
    </row>
    <row r="22" spans="1:20" ht="21.75" thickBot="1">
      <c r="A22" s="17"/>
      <c r="B22" s="18"/>
      <c r="C22" s="14"/>
      <c r="D22" s="15"/>
      <c r="E22" s="16"/>
      <c r="F22" s="9"/>
      <c r="G22" s="10"/>
      <c r="H22" s="24"/>
      <c r="I22" s="18"/>
      <c r="J22" s="21"/>
      <c r="K22" s="17"/>
      <c r="L22" s="18"/>
      <c r="M22" s="41"/>
      <c r="N22" s="42"/>
      <c r="O22" s="43"/>
      <c r="P22" s="45"/>
      <c r="Q22" s="45"/>
      <c r="R22" s="24"/>
      <c r="S22" s="18"/>
      <c r="T22" s="21"/>
    </row>
    <row r="23" spans="1:20" ht="21.75" thickBot="1">
      <c r="A23" s="25"/>
      <c r="B23" s="26"/>
      <c r="C23" s="26"/>
      <c r="D23" s="26"/>
      <c r="E23" s="26"/>
      <c r="F23" s="26"/>
      <c r="G23" s="26"/>
      <c r="H23" s="26"/>
      <c r="I23" s="26"/>
      <c r="J23" s="27"/>
      <c r="K23" s="25"/>
      <c r="L23" s="26"/>
      <c r="M23" s="26"/>
      <c r="N23" s="26"/>
      <c r="O23" s="26"/>
      <c r="P23" s="26"/>
      <c r="Q23" s="26"/>
      <c r="R23" s="26"/>
      <c r="S23" s="26"/>
      <c r="T23" s="27"/>
    </row>
  </sheetData>
  <mergeCells count="24">
    <mergeCell ref="A1:J1"/>
    <mergeCell ref="K1:T1"/>
    <mergeCell ref="N18:O18"/>
    <mergeCell ref="M21:O22"/>
    <mergeCell ref="R21:R22"/>
    <mergeCell ref="P21:P22"/>
    <mergeCell ref="Q21:Q22"/>
    <mergeCell ref="F17:G17"/>
    <mergeCell ref="M2:N2"/>
    <mergeCell ref="Q2:R2"/>
    <mergeCell ref="M10:N10"/>
    <mergeCell ref="C13:E15"/>
    <mergeCell ref="M13:O15"/>
    <mergeCell ref="P13:Q15"/>
    <mergeCell ref="R13:R15"/>
    <mergeCell ref="C2:D2"/>
    <mergeCell ref="C10:D10"/>
    <mergeCell ref="G2:H2"/>
    <mergeCell ref="F15:G15"/>
    <mergeCell ref="F18:G18"/>
    <mergeCell ref="F19:G19"/>
    <mergeCell ref="C21:E22"/>
    <mergeCell ref="F21:G22"/>
    <mergeCell ref="H21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2018-01-08T07:14:41Z</dcterms:created>
  <dcterms:modified xsi:type="dcterms:W3CDTF">2018-01-08T11:28:22Z</dcterms:modified>
</cp:coreProperties>
</file>